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tzou\Documents\2023\"/>
    </mc:Choice>
  </mc:AlternateContent>
  <bookViews>
    <workbookView xWindow="0" yWindow="0" windowWidth="0" windowHeight="0"/>
  </bookViews>
  <sheets>
    <sheet name="Rekapitulace stavby" sheetId="1" r:id="rId1"/>
    <sheet name="01 - venkovní Rex - Koste..." sheetId="2" r:id="rId2"/>
    <sheet name="02 - vniřní Rint - Kostel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venkovní Rex - Koste...'!$C$129:$K$254</definedName>
    <definedName name="_xlnm.Print_Area" localSheetId="1">'01 - venkovní Rex - Koste...'!$C$4:$J$76,'01 - venkovní Rex - Koste...'!$C$82:$J$111,'01 - venkovní Rex - Koste...'!$C$117:$J$254</definedName>
    <definedName name="_xlnm.Print_Titles" localSheetId="1">'01 - venkovní Rex - Koste...'!$129:$129</definedName>
    <definedName name="_xlnm._FilterDatabase" localSheetId="2" hidden="1">'02 - vniřní Rint - Kostel...'!$C$121:$K$192</definedName>
    <definedName name="_xlnm.Print_Area" localSheetId="2">'02 - vniřní Rint - Kostel...'!$C$4:$J$76,'02 - vniřní Rint - Kostel...'!$C$82:$J$103,'02 - vniřní Rint - Kostel...'!$C$109:$J$192</definedName>
    <definedName name="_xlnm.Print_Titles" localSheetId="2">'02 - vniřní Rint - Kostel...'!$121:$121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92"/>
  <c r="BH192"/>
  <c r="BG192"/>
  <c r="BF192"/>
  <c r="T192"/>
  <c r="R192"/>
  <c r="P192"/>
  <c r="BI183"/>
  <c r="BH183"/>
  <c r="BG183"/>
  <c r="BF183"/>
  <c r="T183"/>
  <c r="R183"/>
  <c r="P183"/>
  <c r="BI174"/>
  <c r="BH174"/>
  <c r="BG174"/>
  <c r="BF174"/>
  <c r="T174"/>
  <c r="R174"/>
  <c r="P174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T141"/>
  <c r="R152"/>
  <c r="R141"/>
  <c r="P152"/>
  <c r="P141"/>
  <c r="BI144"/>
  <c r="BH144"/>
  <c r="BG144"/>
  <c r="BF144"/>
  <c r="T144"/>
  <c r="R144"/>
  <c r="P144"/>
  <c r="BI142"/>
  <c r="BH142"/>
  <c r="BG142"/>
  <c r="BF142"/>
  <c r="T142"/>
  <c r="R142"/>
  <c r="P142"/>
  <c r="BI136"/>
  <c r="BH136"/>
  <c r="BG136"/>
  <c r="BF136"/>
  <c r="T136"/>
  <c r="R136"/>
  <c r="P136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F116"/>
  <c r="E114"/>
  <c r="F89"/>
  <c r="E87"/>
  <c r="J24"/>
  <c r="E24"/>
  <c r="J92"/>
  <c r="J23"/>
  <c r="J21"/>
  <c r="E21"/>
  <c r="J118"/>
  <c r="J20"/>
  <c r="J18"/>
  <c r="E18"/>
  <c r="F92"/>
  <c r="J17"/>
  <c r="J15"/>
  <c r="E15"/>
  <c r="F118"/>
  <c r="J14"/>
  <c r="J12"/>
  <c r="J116"/>
  <c r="E7"/>
  <c r="E85"/>
  <c i="2" r="J37"/>
  <c r="J36"/>
  <c i="1" r="AY95"/>
  <c i="2" r="J35"/>
  <c i="1" r="AX95"/>
  <c i="2" r="BI254"/>
  <c r="BH254"/>
  <c r="BG254"/>
  <c r="BF254"/>
  <c r="T254"/>
  <c r="T253"/>
  <c r="R254"/>
  <c r="R253"/>
  <c r="P254"/>
  <c r="P253"/>
  <c r="BI252"/>
  <c r="BH252"/>
  <c r="BG252"/>
  <c r="BF252"/>
  <c r="T252"/>
  <c r="T251"/>
  <c r="R252"/>
  <c r="R251"/>
  <c r="P252"/>
  <c r="P251"/>
  <c r="BI250"/>
  <c r="BH250"/>
  <c r="BG250"/>
  <c r="BF250"/>
  <c r="T250"/>
  <c r="R250"/>
  <c r="P250"/>
  <c r="BI249"/>
  <c r="BH249"/>
  <c r="BG249"/>
  <c r="BF249"/>
  <c r="T249"/>
  <c r="R249"/>
  <c r="P249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F124"/>
  <c r="E122"/>
  <c r="F89"/>
  <c r="E87"/>
  <c r="J24"/>
  <c r="E24"/>
  <c r="J127"/>
  <c r="J23"/>
  <c r="J21"/>
  <c r="E21"/>
  <c r="J91"/>
  <c r="J20"/>
  <c r="J18"/>
  <c r="E18"/>
  <c r="F92"/>
  <c r="J17"/>
  <c r="J15"/>
  <c r="E15"/>
  <c r="F126"/>
  <c r="J14"/>
  <c r="J12"/>
  <c r="J124"/>
  <c r="E7"/>
  <c r="E120"/>
  <c i="1" r="L90"/>
  <c r="AM90"/>
  <c r="AM89"/>
  <c r="L89"/>
  <c r="AM87"/>
  <c r="L87"/>
  <c r="L85"/>
  <c r="L84"/>
  <c i="2" r="J207"/>
  <c r="J159"/>
  <c r="BK240"/>
  <c r="BK198"/>
  <c r="J149"/>
  <c r="BK252"/>
  <c r="J242"/>
  <c r="BK222"/>
  <c r="BK203"/>
  <c r="BK146"/>
  <c r="J245"/>
  <c r="BK232"/>
  <c r="J214"/>
  <c r="J173"/>
  <c r="J147"/>
  <c i="3" r="BK161"/>
  <c r="J136"/>
  <c r="BK155"/>
  <c r="BK162"/>
  <c r="J144"/>
  <c i="2" r="BK189"/>
  <c r="BK153"/>
  <c r="J238"/>
  <c r="BK205"/>
  <c r="J185"/>
  <c r="J171"/>
  <c r="J146"/>
  <c r="BK250"/>
  <c r="J240"/>
  <c r="J217"/>
  <c r="J198"/>
  <c r="BK182"/>
  <c r="BK137"/>
  <c r="BK242"/>
  <c r="BK224"/>
  <c r="J205"/>
  <c r="BK180"/>
  <c r="BK149"/>
  <c r="F37"/>
  <c r="BK210"/>
  <c r="J165"/>
  <c r="J252"/>
  <c r="J224"/>
  <c r="J212"/>
  <c r="BK176"/>
  <c r="BK155"/>
  <c r="BK139"/>
  <c r="BK233"/>
  <c r="BK214"/>
  <c r="BK192"/>
  <c r="J176"/>
  <c r="BK254"/>
  <c r="BK236"/>
  <c r="J222"/>
  <c r="J194"/>
  <c r="BK163"/>
  <c r="J139"/>
  <c i="3" r="BK165"/>
  <c r="BK142"/>
  <c r="J154"/>
  <c r="BK174"/>
  <c r="J165"/>
  <c r="BK159"/>
  <c r="J152"/>
  <c r="BK135"/>
  <c i="2" r="BK167"/>
  <c r="J246"/>
  <c r="BK217"/>
  <c r="BK194"/>
  <c r="BK157"/>
  <c r="BK249"/>
  <c r="J226"/>
  <c r="J210"/>
  <c r="BK187"/>
  <c r="BK135"/>
  <c r="J234"/>
  <c r="BK215"/>
  <c r="J187"/>
  <c r="J155"/>
  <c i="3" r="BK156"/>
  <c r="BK136"/>
  <c r="BK125"/>
  <c r="J142"/>
  <c r="J161"/>
  <c r="J125"/>
  <c r="BK152"/>
  <c i="2" r="BK208"/>
  <c r="J163"/>
  <c r="BK145"/>
  <c i="3" r="J162"/>
  <c r="BK144"/>
  <c r="BK183"/>
  <c r="J156"/>
  <c r="BK164"/>
  <c i="2" r="BK202"/>
  <c r="BK171"/>
  <c r="J141"/>
  <c i="3" r="J164"/>
  <c r="J192"/>
  <c r="J183"/>
  <c r="J155"/>
  <c r="BK154"/>
  <c r="BK130"/>
  <c i="2" r="BK185"/>
  <c r="J151"/>
  <c r="BK234"/>
  <c r="J215"/>
  <c r="J167"/>
  <c r="BK133"/>
  <c i="1" r="AS94"/>
  <c i="2" r="J178"/>
  <c r="BK238"/>
  <c r="BK220"/>
  <c r="J192"/>
  <c r="BK159"/>
  <c r="J137"/>
  <c i="3" r="J159"/>
  <c r="J135"/>
  <c r="BK192"/>
  <c r="J174"/>
  <c r="J130"/>
  <c i="2" r="J182"/>
  <c r="J135"/>
  <c r="J232"/>
  <c r="BK201"/>
  <c r="BK173"/>
  <c r="BK147"/>
  <c r="J250"/>
  <c r="J236"/>
  <c r="J216"/>
  <c r="J189"/>
  <c r="J133"/>
  <c r="J233"/>
  <c r="BK216"/>
  <c r="J169"/>
  <c r="J153"/>
  <c r="F36"/>
  <c r="J180"/>
  <c r="BK246"/>
  <c r="J220"/>
  <c r="BK178"/>
  <c r="BK161"/>
  <c r="J254"/>
  <c r="BK245"/>
  <c r="J228"/>
  <c r="BK207"/>
  <c r="J161"/>
  <c r="J243"/>
  <c r="J230"/>
  <c r="J208"/>
  <c r="BK165"/>
  <c r="F35"/>
  <c r="BK212"/>
  <c r="J145"/>
  <c r="BK228"/>
  <c r="J203"/>
  <c r="BK169"/>
  <c r="BK141"/>
  <c r="J249"/>
  <c r="BK230"/>
  <c r="J202"/>
  <c r="BK151"/>
  <c r="BK243"/>
  <c r="BK226"/>
  <c r="J201"/>
  <c r="J157"/>
  <c r="F34"/>
  <c l="1" r="T164"/>
  <c r="T200"/>
  <c r="T244"/>
  <c r="BK164"/>
  <c r="J164"/>
  <c r="J100"/>
  <c r="P219"/>
  <c r="BK184"/>
  <c r="J184"/>
  <c r="J101"/>
  <c r="R200"/>
  <c r="BK244"/>
  <c r="J244"/>
  <c r="J106"/>
  <c r="R164"/>
  <c r="P200"/>
  <c r="P244"/>
  <c r="R132"/>
  <c r="T156"/>
  <c r="BK204"/>
  <c r="J204"/>
  <c r="J103"/>
  <c r="R244"/>
  <c r="P164"/>
  <c r="P204"/>
  <c r="BK248"/>
  <c r="J248"/>
  <c r="J108"/>
  <c r="P156"/>
  <c r="R204"/>
  <c r="BK156"/>
  <c r="J156"/>
  <c r="J99"/>
  <c r="T204"/>
  <c r="P132"/>
  <c r="R156"/>
  <c r="BK200"/>
  <c r="J200"/>
  <c r="J102"/>
  <c i="3" r="P124"/>
  <c r="P123"/>
  <c i="2" r="T132"/>
  <c r="P184"/>
  <c r="T219"/>
  <c r="T218"/>
  <c r="R248"/>
  <c r="R247"/>
  <c i="3" r="T124"/>
  <c r="P153"/>
  <c r="R153"/>
  <c r="P158"/>
  <c r="P157"/>
  <c i="2" r="BK132"/>
  <c r="BK131"/>
  <c r="J131"/>
  <c r="J97"/>
  <c r="R184"/>
  <c r="BK219"/>
  <c r="J219"/>
  <c r="J105"/>
  <c r="P248"/>
  <c r="P247"/>
  <c i="3" r="R124"/>
  <c r="R123"/>
  <c r="T153"/>
  <c r="R158"/>
  <c r="R157"/>
  <c i="2" r="T184"/>
  <c r="R219"/>
  <c r="R218"/>
  <c r="T248"/>
  <c r="T247"/>
  <c i="3" r="BK124"/>
  <c r="J124"/>
  <c r="J98"/>
  <c r="BK153"/>
  <c r="J153"/>
  <c r="J100"/>
  <c r="BK158"/>
  <c r="J158"/>
  <c r="J102"/>
  <c r="T158"/>
  <c r="T157"/>
  <c i="2" r="BK253"/>
  <c r="J253"/>
  <c r="J110"/>
  <c r="BK251"/>
  <c r="J251"/>
  <c r="J109"/>
  <c i="3" r="BK141"/>
  <c r="J141"/>
  <c r="J99"/>
  <c r="J89"/>
  <c r="E112"/>
  <c r="J119"/>
  <c r="BE136"/>
  <c i="2" r="BK218"/>
  <c r="J218"/>
  <c r="J104"/>
  <c i="3" r="BE125"/>
  <c r="BE142"/>
  <c r="BE155"/>
  <c r="BE183"/>
  <c r="J91"/>
  <c r="F119"/>
  <c r="BE135"/>
  <c r="BE154"/>
  <c r="BE164"/>
  <c i="2" r="J132"/>
  <c r="J98"/>
  <c i="3" r="BE130"/>
  <c r="BE152"/>
  <c r="BE192"/>
  <c i="2" r="BK247"/>
  <c r="J247"/>
  <c r="J107"/>
  <c i="3" r="F91"/>
  <c r="BE156"/>
  <c r="BE159"/>
  <c r="BE162"/>
  <c i="2" r="BK130"/>
  <c r="J130"/>
  <c r="J96"/>
  <c i="3" r="BE144"/>
  <c r="BE165"/>
  <c r="BE161"/>
  <c r="BE174"/>
  <c i="1" r="BC95"/>
  <c r="BB95"/>
  <c i="2" r="J89"/>
  <c r="J92"/>
  <c r="J126"/>
  <c r="BE133"/>
  <c r="BE173"/>
  <c r="BE182"/>
  <c r="BE187"/>
  <c r="BE201"/>
  <c r="BE202"/>
  <c r="BE210"/>
  <c r="BE215"/>
  <c r="BE222"/>
  <c r="BE228"/>
  <c r="BE230"/>
  <c r="BE234"/>
  <c r="BE236"/>
  <c r="BE240"/>
  <c r="BE242"/>
  <c r="BE243"/>
  <c r="BE250"/>
  <c r="BE252"/>
  <c r="BE141"/>
  <c r="BE147"/>
  <c r="BE157"/>
  <c r="BE163"/>
  <c r="BE165"/>
  <c r="BE167"/>
  <c r="BE178"/>
  <c r="BE212"/>
  <c r="BE217"/>
  <c r="BE220"/>
  <c r="BE224"/>
  <c r="BE238"/>
  <c r="BE246"/>
  <c r="BE249"/>
  <c r="BE254"/>
  <c r="E85"/>
  <c r="F91"/>
  <c r="F127"/>
  <c r="BE149"/>
  <c r="BE151"/>
  <c r="BE153"/>
  <c r="BE161"/>
  <c r="BE185"/>
  <c r="BE189"/>
  <c r="BE208"/>
  <c r="BE214"/>
  <c r="BE216"/>
  <c r="BE226"/>
  <c r="BE232"/>
  <c r="BE233"/>
  <c i="1" r="BA95"/>
  <c i="2" r="BE135"/>
  <c r="BE137"/>
  <c r="BE139"/>
  <c r="BE145"/>
  <c r="BE146"/>
  <c r="BE155"/>
  <c r="BE159"/>
  <c r="BE169"/>
  <c r="BE171"/>
  <c r="BE176"/>
  <c r="BE180"/>
  <c r="BE192"/>
  <c r="BE194"/>
  <c r="BE198"/>
  <c r="BE203"/>
  <c r="BE205"/>
  <c r="BE207"/>
  <c r="BE245"/>
  <c i="1" r="BD95"/>
  <c i="2" r="J34"/>
  <c i="3" r="F34"/>
  <c i="1" r="BA96"/>
  <c r="BA94"/>
  <c r="W30"/>
  <c i="3" r="F36"/>
  <c i="1" r="BC96"/>
  <c r="BC94"/>
  <c r="W32"/>
  <c i="3" r="J34"/>
  <c i="1" r="AW96"/>
  <c i="3" r="F37"/>
  <c i="1" r="BD96"/>
  <c r="BD94"/>
  <c r="W33"/>
  <c i="3" r="F35"/>
  <c i="1" r="BB96"/>
  <c r="BB94"/>
  <c r="W31"/>
  <c i="2" l="1" r="T131"/>
  <c r="T130"/>
  <c i="3" r="R122"/>
  <c r="T123"/>
  <c r="T122"/>
  <c i="2" r="P131"/>
  <c r="R131"/>
  <c r="R130"/>
  <c i="3" r="P122"/>
  <c i="1" r="AU96"/>
  <c i="2" r="P218"/>
  <c i="1" r="AW95"/>
  <c i="3" r="BK123"/>
  <c r="J123"/>
  <c r="J97"/>
  <c r="BK157"/>
  <c r="J157"/>
  <c r="J101"/>
  <c i="2" r="J33"/>
  <c i="1" r="AV95"/>
  <c r="AT95"/>
  <c i="2" r="J30"/>
  <c i="1" r="AG95"/>
  <c r="AW94"/>
  <c r="AK30"/>
  <c r="AY94"/>
  <c r="AX94"/>
  <c i="2" r="F33"/>
  <c i="1" r="AZ95"/>
  <c i="3" r="F33"/>
  <c i="1" r="AZ96"/>
  <c i="3" r="J33"/>
  <c i="1" r="AV96"/>
  <c r="AT96"/>
  <c i="2" l="1" r="P130"/>
  <c i="1" r="AU95"/>
  <c i="3" r="BK122"/>
  <c r="J122"/>
  <c i="1" r="AN95"/>
  <c i="2" r="J39"/>
  <c i="1" r="AU94"/>
  <c i="3" r="J30"/>
  <c i="1" r="AG96"/>
  <c r="AZ94"/>
  <c r="W29"/>
  <c i="3" l="1" r="J39"/>
  <c r="J96"/>
  <c i="1" r="AG94"/>
  <c r="AK26"/>
  <c r="AN9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<sst xmlns="http://schemas.openxmlformats.org/spreadsheetml/2006/main">
  <si>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</si>
  <si>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</si>
  <si>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</si>
  <si>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</si>
  <si>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</si>
  <si>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{eaec9a5b-339f-4b07-9049-e77ebd287624}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</si>
  <si>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</si>
  <si>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</si>
  <si>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</si>
  <si>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</si>
  <si>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</si>
  <si>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</si>
  <si>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</si>
  <si>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</si>
  <si>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2023-01-11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</si>
  <si>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</si>
  <si>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</si>
  <si>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KOSTEL ANDĚLŮ STRÁŽNÝCH OPRAVA VLHKÝCH OMÍTEK</t>
  </si>
  <si>
    <t>KSO:</t>
  </si>
  <si>
    <t>801 47 12</t>
  </si>
  <si>
    <t>CC-CZ:</t>
  </si>
  <si>
    <t>1272</t>
  </si>
  <si>
    <t>Místo:</t>
  </si>
  <si>
    <t>STRAŽISKO</t>
  </si>
  <si>
    <t>Datum:</t>
  </si>
  <si>
    <t>8. 11. 2023</t>
  </si>
  <si>
    <t>CZ-CPV:</t>
  </si>
  <si>
    <t>45410000-4</t>
  </si>
  <si>
    <t>CZ-CPA:</t>
  </si>
  <si>
    <t>41.00.29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</si>
  <si>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</si>
  <si>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</si>
  <si>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</si>
  <si>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</si>
  <si>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</si>
  <si>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</si>
  <si>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</si>
  <si>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</si>
  <si>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</si>
  <si>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</si>
  <si>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</si>
  <si>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</si>
  <si>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</si>
  <si>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</si>
  <si>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</si>
  <si>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</si>
  <si>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</si>
  <si>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</si>
  <si>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</si>
  <si>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</si>
  <si>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</si>
  <si>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</si>
  <si>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</si>
  <si>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</si>
  <si>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</si>
  <si>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</si>
  <si>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</si>
  <si>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</si>
  <si>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</si>
  <si>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</si>
  <si>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</si>
  <si>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</si>
  <si>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</si>
  <si>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</si>
  <si>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</si>
  <si>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</si>
  <si>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</si>
  <si>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</si>
  <si>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</si>
  <si>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</si>
  <si>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</si>
  <si>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</si>
  <si>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</si>
  <si>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</si>
  <si>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</si>
  <si>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</si>
  <si>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</si>
  <si>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</si>
  <si>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</si>
  <si>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</si>
  <si>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</si>
  <si>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</si>
  <si>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</si>
  <si>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</si>
  <si>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</si>
  <si>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01 - venkovní Rex</t>
  </si>
  <si>
    <t>Kostel Andělů Strážných -oprava venkovních omítek</t>
  </si>
  <si>
    <t>STA</t>
  </si>
  <si>
    <t>1</t>
  </si>
  <si>
    <t>{fe6d3f1a-b044-4200-bed4-181509f7563f}</t>
  </si>
  <si>
    <t>2</t>
  </si>
  <si>
    <t>02 - vniřní Rint</t>
  </si>
  <si>
    <t>Kostel Andělů Strážných - oprava vnitřních omítek</t>
  </si>
  <si>
    <t>{a7d292ac-1e23-4ed7-803d-250495b647fe}</t>
  </si>
  <si>
    <t>KRYCÍ LIST SOUPISU PRACÍ</t>
  </si>
  <si>
    <t>Objekt:</t>
  </si>
  <si>
    <t>01 - venkovní Rex - Kostel Andělů Strážných -oprava venkovních omítek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</si>
  <si>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</si>
  <si>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</si>
  <si>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</si>
  <si>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</si>
  <si>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</si>
  <si>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</si>
  <si>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</si>
  <si>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</si>
  <si>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</si>
  <si>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</si>
  <si>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</si>
  <si>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764 - Konstrukce klempířské</t>
  </si>
  <si>
    <t>PSV - Práce a dodávky PSV</t>
  </si>
  <si>
    <t xml:space="preserve">    711 - Izolace proti vodě, vlhkosti a plynům</t>
  </si>
  <si>
    <t xml:space="preserve">    772 - Konstrukce  z kamene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</si>
  <si>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</si>
  <si>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</si>
  <si>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</si>
  <si>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</si>
  <si>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</si>
  <si>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</si>
  <si>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</si>
  <si>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</si>
  <si>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</si>
  <si>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</si>
  <si>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</si>
  <si>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</si>
  <si>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</si>
  <si>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</si>
  <si>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</si>
  <si>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</si>
  <si>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</si>
  <si>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</si>
  <si>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</si>
  <si>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</si>
  <si>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</si>
  <si>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</si>
  <si>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113106122</t>
  </si>
  <si>
    <t>Rozebrání dlažeb z kamenných dlaždic komunikací pro pěší ručně</t>
  </si>
  <si>
    <t>m2</t>
  </si>
  <si>
    <t>4</t>
  </si>
  <si>
    <t>-1747776978</t>
  </si>
  <si>
    <t>VV</t>
  </si>
  <si>
    <t xml:space="preserve">"dlažba před  vstupem"2,4*1,2</t>
  </si>
  <si>
    <t>113107012</t>
  </si>
  <si>
    <t>Odstranění podkladu z kameniva těženého tl přes 100 do 200 mm při překopech ručně</t>
  </si>
  <si>
    <t>1466290541</t>
  </si>
  <si>
    <t>3</t>
  </si>
  <si>
    <t>113107152</t>
  </si>
  <si>
    <t>Odstranění podkladu z kameniva těženého tl přes 100 do 200 mm strojně pl přes 50 do 200 m2</t>
  </si>
  <si>
    <t>916346707</t>
  </si>
  <si>
    <t>121112003</t>
  </si>
  <si>
    <t>Sejmutí ornice tl vrstvy do 200 mm ručně</t>
  </si>
  <si>
    <t>-852254891</t>
  </si>
  <si>
    <t>"obvod kostela"(7,9+2,9+3*3,14/4+1,4*3,14/4+4,9+1,6+3,9*3,14/4+5,2+5,5+5,1+3,9*3,14/4+7,9+7,8+8,2+1,4+2,9)*0,3</t>
  </si>
  <si>
    <t>5</t>
  </si>
  <si>
    <t>122211101</t>
  </si>
  <si>
    <t>Odkopávky a prokopávky v hornině třídy těžitelnosti I, skupiny 3 ručně</t>
  </si>
  <si>
    <t>m3</t>
  </si>
  <si>
    <t>1234720119</t>
  </si>
  <si>
    <t>"kolem dešťových svodů"6*1*1,5*0,9</t>
  </si>
  <si>
    <t>"obvod kostela"(7,9+2,9+3*3,14/4+1,4*3,14/4+4,9+1,6+3,9*3,14/4+5,2+5,5+5,1+3,9*3,14/4+7,9+7,8+8,2+1,4+2,9)*0,3*0,3</t>
  </si>
  <si>
    <t>Součet</t>
  </si>
  <si>
    <t>6</t>
  </si>
  <si>
    <t>162211311</t>
  </si>
  <si>
    <t>Vodorovné přemístění výkopku z horniny třídy těžitelnosti I, skupiny 1 až 3 stavebním kolečkem do 10 m</t>
  </si>
  <si>
    <t>-1067305616</t>
  </si>
  <si>
    <t>7</t>
  </si>
  <si>
    <t>162211319</t>
  </si>
  <si>
    <t>Příplatek k vodorovnému přemístění výkopku z horniny třídy těžitelnosti I, skupiny 1 až 3 stavebním kolečkem ZKD 10 m</t>
  </si>
  <si>
    <t>986181645</t>
  </si>
  <si>
    <t>8</t>
  </si>
  <si>
    <t>167151101</t>
  </si>
  <si>
    <t>Nakládání výkopku z hornin třídy těžitelnosti I, skupiny 1 až 3 do 100 m3</t>
  </si>
  <si>
    <t>-1114587387</t>
  </si>
  <si>
    <t>14,479-3,189</t>
  </si>
  <si>
    <t>9</t>
  </si>
  <si>
    <t>171201231</t>
  </si>
  <si>
    <t>Poplatek za uložení zeminy a kamení na recyklační skládce (skládkovné) kód odpadu 17 05 04</t>
  </si>
  <si>
    <t>t</t>
  </si>
  <si>
    <t>1236000929</t>
  </si>
  <si>
    <t>11,290*1,6</t>
  </si>
  <si>
    <t>10</t>
  </si>
  <si>
    <t>171251201</t>
  </si>
  <si>
    <t>Uložení sypaniny na skládky nebo meziskládky</t>
  </si>
  <si>
    <t>-1526726138</t>
  </si>
  <si>
    <t>11,290</t>
  </si>
  <si>
    <t>11</t>
  </si>
  <si>
    <t>174111101</t>
  </si>
  <si>
    <t>Zásyp jam, šachet rýh nebo kolem objektů sypaninou se zhutněním ručně</t>
  </si>
  <si>
    <t>633436384</t>
  </si>
  <si>
    <t>"obvod kostela"(7,9+2,9+3*3,14/4+1,4*3,14/4+4,9+1,6+3,9*3,14/4+5,2+5,5+5,1+3,9*3,14/4+7,9+7,8+8,2+1,4+2,9)*0,3*0,15</t>
  </si>
  <si>
    <t>12</t>
  </si>
  <si>
    <t>174111109</t>
  </si>
  <si>
    <t>Příplatek k zásypu za ruční prohození sypaniny sítem</t>
  </si>
  <si>
    <t>-863786177</t>
  </si>
  <si>
    <t>Komunikace pozemní</t>
  </si>
  <si>
    <t>13</t>
  </si>
  <si>
    <t>564851111</t>
  </si>
  <si>
    <t>Podklad ze štěrkodrtě ŠD tl 150 mm</t>
  </si>
  <si>
    <t>-571509088</t>
  </si>
  <si>
    <t>14</t>
  </si>
  <si>
    <t>564952111</t>
  </si>
  <si>
    <t>Podklad z mechanicky zpevněného kameniva MZK tl 150 mm</t>
  </si>
  <si>
    <t>1765110279</t>
  </si>
  <si>
    <t>596811311</t>
  </si>
  <si>
    <t>Kladení velkoformátové betonové dlažby tl do 100 mm velikosti do 0,5 m2 pl do 300 m2</t>
  </si>
  <si>
    <t>1434259515</t>
  </si>
  <si>
    <t>16</t>
  </si>
  <si>
    <t>M</t>
  </si>
  <si>
    <t>59246018</t>
  </si>
  <si>
    <t>dlažba velkoformátová betonová plochy do 0,5m2 tl 80mm přírodní</t>
  </si>
  <si>
    <t>1724507647</t>
  </si>
  <si>
    <t>Úpravy povrchů, podlahy a osazování výplní</t>
  </si>
  <si>
    <t>17</t>
  </si>
  <si>
    <t>611991112</t>
  </si>
  <si>
    <t>Mikroporezní sušící omítka stěn (románská - např. Kemasan 590) tl- 35 mm</t>
  </si>
  <si>
    <t>-758621802</t>
  </si>
  <si>
    <t>"sušící omítky po obvodu kostela"(7,9+2,9+3*3,14/4+1,4*3,14/4+4,9+1,6+3,9*3,14/4+5,2+5,5+5,1+3,9*3,14/4+7,9+7,8+8,2+1,4+2,9)*(1,85+1,35)/2</t>
  </si>
  <si>
    <t>18</t>
  </si>
  <si>
    <t>611991115</t>
  </si>
  <si>
    <t>Sušící omítky mikroporezní (např. Hydroment) - sušící manžeta tl.34mm</t>
  </si>
  <si>
    <t>294251431</t>
  </si>
  <si>
    <t>"sušící manžeta po obvodu kostela"(7,9+2,9+3*3,14/4+1,4*3,14/4+4,9+1,6+3,9*3,14/4+5,2+5,5+5,1+3,9*3,14/4+7,9+7,8+8,2+1,4+2,9)*(0,075+0,15)</t>
  </si>
  <si>
    <t>19</t>
  </si>
  <si>
    <t>622135000</t>
  </si>
  <si>
    <t>Vyrovnání podkladu vnějších stěn maltou vápennou tl do 10 mm</t>
  </si>
  <si>
    <t>-1897764157</t>
  </si>
  <si>
    <t>20</t>
  </si>
  <si>
    <t>p.c.612135000</t>
  </si>
  <si>
    <t>Příplatek za použití sušící mikroporézní omítky (např. KEMASAN 590)</t>
  </si>
  <si>
    <t>-1751308615</t>
  </si>
  <si>
    <t>622611132</t>
  </si>
  <si>
    <t>Nátěr silikátový dvojnásobný vnějších omítaných stěn včetně penetrace provedený ručně</t>
  </si>
  <si>
    <t>1443930941</t>
  </si>
  <si>
    <t>113,403*1,1 'Přepočtené koeficientem množství</t>
  </si>
  <si>
    <t>22</t>
  </si>
  <si>
    <t>629991001</t>
  </si>
  <si>
    <t>Zakrytí podélných ploch fólií volně položenou-ochrana před mokrými procesy před opravou omítek a zdiva</t>
  </si>
  <si>
    <t>-1426718109</t>
  </si>
  <si>
    <t>"portál a schodiště před vstupy"3*5+2*4</t>
  </si>
  <si>
    <t>23</t>
  </si>
  <si>
    <t>629995101</t>
  </si>
  <si>
    <t>Očištění vnějších ploch omytím tlakovou vodou</t>
  </si>
  <si>
    <t>894140180</t>
  </si>
  <si>
    <t>24</t>
  </si>
  <si>
    <t>629999001</t>
  </si>
  <si>
    <t>Příplatek k úpravám povrchů za kropení vodou vysoce nasákavého podkladu</t>
  </si>
  <si>
    <t>1916475535</t>
  </si>
  <si>
    <t>25</t>
  </si>
  <si>
    <t>629999011</t>
  </si>
  <si>
    <t>Příplatek k úpravám povrchů za provádění styku dvou barev nebo struktur na fasádě</t>
  </si>
  <si>
    <t>m</t>
  </si>
  <si>
    <t>93701728</t>
  </si>
  <si>
    <t>"obvod kostela"(7,9+2,9+3*3,14/4+1,4*3,14/4+4,9+1,6+3,9*3,14/4+5,2+5,5+5,1+3,9*3,14/4+7,9+7,8+8,2+1,4+2,9)</t>
  </si>
  <si>
    <t>Ostatní konstrukce a práce, bourání</t>
  </si>
  <si>
    <t>26</t>
  </si>
  <si>
    <t>919726121</t>
  </si>
  <si>
    <t>Geotextilie pro ochranu, separaci a filtraci netkaná měrná hm do 200 g/m2</t>
  </si>
  <si>
    <t>-147655754</t>
  </si>
  <si>
    <t xml:space="preserve">"dlažba před  vstupem"(2,4+0,6)*(1,2+0,6)</t>
  </si>
  <si>
    <t>27</t>
  </si>
  <si>
    <t>941111111</t>
  </si>
  <si>
    <t>Montáž lešení řadového trubkového lehkého s podlahami zatížení do 200 kg/m2 š od 0,6 do 0,9 m v do 10 m</t>
  </si>
  <si>
    <t>-580699199</t>
  </si>
  <si>
    <t>"sakristie"(5,2*2+5,5)*1,5</t>
  </si>
  <si>
    <t>28</t>
  </si>
  <si>
    <t>941111211</t>
  </si>
  <si>
    <t>Příplatek k lešení řadovému trubkovému lehkému s podlahami do 200 kg/m2 š od 0,6 do 0,9 m v do 10 m za každý den použití</t>
  </si>
  <si>
    <t>976323936</t>
  </si>
  <si>
    <t>23,85*30 'Přepočtené koeficientem množství</t>
  </si>
  <si>
    <t>29</t>
  </si>
  <si>
    <t>941111811</t>
  </si>
  <si>
    <t>Demontáž lešení řadového trubkového lehkého s podlahami zatížení do 200 kg/m2 š od 0,6 do 0,9 m v do 10 m</t>
  </si>
  <si>
    <t>1527813644</t>
  </si>
  <si>
    <t>30</t>
  </si>
  <si>
    <t>978036191</t>
  </si>
  <si>
    <t>Otlučení (osekání) cementových omítek vnějších ploch v rozsahu do 100 %</t>
  </si>
  <si>
    <t>-1150092396</t>
  </si>
  <si>
    <t>31</t>
  </si>
  <si>
    <t>979054441</t>
  </si>
  <si>
    <t>Očištění vybouraných z desek nebo dlaždic s původním spárováním z kameniva těženého</t>
  </si>
  <si>
    <t>1989418463</t>
  </si>
  <si>
    <t>998</t>
  </si>
  <si>
    <t>Přesun hmot</t>
  </si>
  <si>
    <t>32</t>
  </si>
  <si>
    <t>997013116</t>
  </si>
  <si>
    <t>Vnitrostaveništní doprava suti a vybouraných hmot pro budovy v do 21 m s použitím mechanizace</t>
  </si>
  <si>
    <t>-840271451</t>
  </si>
  <si>
    <t>33</t>
  </si>
  <si>
    <t>998017001</t>
  </si>
  <si>
    <t>Přesun hmot s omezením mechanizace pro budovy v do 6 m</t>
  </si>
  <si>
    <t>-189200039</t>
  </si>
  <si>
    <t>34</t>
  </si>
  <si>
    <t>998223011</t>
  </si>
  <si>
    <t>Přesun hmot pro pozemní komunikace s krytem dlážděným</t>
  </si>
  <si>
    <t>-575648460</t>
  </si>
  <si>
    <t>764</t>
  </si>
  <si>
    <t>Konstrukce klempířské</t>
  </si>
  <si>
    <t>35</t>
  </si>
  <si>
    <t>764004863</t>
  </si>
  <si>
    <t>Demontáž svodu k dalšímu použití</t>
  </si>
  <si>
    <t>1092072970</t>
  </si>
  <si>
    <t>6*3</t>
  </si>
  <si>
    <t>36</t>
  </si>
  <si>
    <t>764503903</t>
  </si>
  <si>
    <t>Montáž provizorního odvodnění svodem z flexibilních PVC trubek</t>
  </si>
  <si>
    <t>kus</t>
  </si>
  <si>
    <t>-1211233293</t>
  </si>
  <si>
    <t>37</t>
  </si>
  <si>
    <t>28611293</t>
  </si>
  <si>
    <t>trubka drenážní flexibilní neperforovaná PVC-U SN 4 DN 100 pro meliorace, dočasné nebo odlehčovací drenáže</t>
  </si>
  <si>
    <t>-36244054</t>
  </si>
  <si>
    <t>38</t>
  </si>
  <si>
    <t>764508131</t>
  </si>
  <si>
    <t>Montáž kruhového svodu</t>
  </si>
  <si>
    <t>527947382</t>
  </si>
  <si>
    <t>39</t>
  </si>
  <si>
    <t>764508132</t>
  </si>
  <si>
    <t>Montáž objímky kruhového svodu</t>
  </si>
  <si>
    <t>1784482756</t>
  </si>
  <si>
    <t>6*2</t>
  </si>
  <si>
    <t>40</t>
  </si>
  <si>
    <t>55344331</t>
  </si>
  <si>
    <t>objímka svodu Pz 100mm trn 200mm</t>
  </si>
  <si>
    <t>-415977972</t>
  </si>
  <si>
    <t>41</t>
  </si>
  <si>
    <t>764508135</t>
  </si>
  <si>
    <t>Montáž výtokového kolena kruhového svodu</t>
  </si>
  <si>
    <t>841712457</t>
  </si>
  <si>
    <t>42</t>
  </si>
  <si>
    <t>998764101</t>
  </si>
  <si>
    <t>Přesun hmot tonážní pro konstrukce klempířské v objektech v do 6 m</t>
  </si>
  <si>
    <t>33284806</t>
  </si>
  <si>
    <t>43</t>
  </si>
  <si>
    <t>998764181</t>
  </si>
  <si>
    <t>Příplatek k přesunu hmot tonážní 764 prováděný bez použití mechanizace</t>
  </si>
  <si>
    <t>-217490624</t>
  </si>
  <si>
    <t>PSV</t>
  </si>
  <si>
    <t>Práce a dodávky PSV</t>
  </si>
  <si>
    <t>711</t>
  </si>
  <si>
    <t>Izolace proti vodě, vlhkosti a plynům</t>
  </si>
  <si>
    <t>44</t>
  </si>
  <si>
    <t>711151101</t>
  </si>
  <si>
    <t>Provedení izolace proti zemní vlhkosti vodorovné hydroizolační rohoží bentonitovou</t>
  </si>
  <si>
    <t>1968729147</t>
  </si>
  <si>
    <t>45</t>
  </si>
  <si>
    <t>56284517</t>
  </si>
  <si>
    <t>rohož bentonitová 5,0 kg/m2</t>
  </si>
  <si>
    <t>-119550254</t>
  </si>
  <si>
    <t>5,4*1,1655 'Přepočtené koeficientem množství</t>
  </si>
  <si>
    <t>46</t>
  </si>
  <si>
    <t>711151102</t>
  </si>
  <si>
    <t>Provedení izolace proti zemní vlhkosti svislé hydroizolační rohoží bentonitovou</t>
  </si>
  <si>
    <t>-2013719857</t>
  </si>
  <si>
    <t>"obvod kostela"(7,9+2,9+3*3,14/4+1,4*3,14/4+4,9+1,6+3,9*3,14/4+5,2+5,5+5,1+3,9*3,14/4+7,9+7,8+8,2+1,4+2,9)*0,4</t>
  </si>
  <si>
    <t>47</t>
  </si>
  <si>
    <t>-1441254310</t>
  </si>
  <si>
    <t>28,351*1,1655 'Přepočtené koeficientem množství</t>
  </si>
  <si>
    <t>48</t>
  </si>
  <si>
    <t>711159111</t>
  </si>
  <si>
    <t>Provedení těsnícího bentonitového pásu pro dilatační nebo styčné spáry</t>
  </si>
  <si>
    <t>1980772697</t>
  </si>
  <si>
    <t>"u prahu kostela"2,4</t>
  </si>
  <si>
    <t>49</t>
  </si>
  <si>
    <t>56284505</t>
  </si>
  <si>
    <t>pásek bobtnavý bentonitový do pracovních spár betonových konstrukcí 150x1,5mm</t>
  </si>
  <si>
    <t>742904961</t>
  </si>
  <si>
    <t>2,4*1,1655 'Přepočtené koeficientem množství</t>
  </si>
  <si>
    <t>50</t>
  </si>
  <si>
    <t>711159112</t>
  </si>
  <si>
    <t>Provedení těsnícího koutu pro vnější nebo vnitřní roh z bentonitu</t>
  </si>
  <si>
    <t>1075982964</t>
  </si>
  <si>
    <t>51</t>
  </si>
  <si>
    <t>56284512</t>
  </si>
  <si>
    <t>rohy vnitřní nebo vnější bentonitové</t>
  </si>
  <si>
    <t>964312195</t>
  </si>
  <si>
    <t>52</t>
  </si>
  <si>
    <t>711194102</t>
  </si>
  <si>
    <t>Provedení izolace proti zemní vlhkosti granulovaným bentonitem tloušťky přes 100 do 150 mm</t>
  </si>
  <si>
    <t>-158575748</t>
  </si>
  <si>
    <t>"obvod kostela"(7,9+2,9+3*3,14/4+1,4*3,14/4+4,9+1,6+3,9*3,14/4+5,2+5,5+5,1+3,9*3,14/4+7,9+7,8+8,2+1,4+2,9)*0,3*0,12</t>
  </si>
  <si>
    <t>53</t>
  </si>
  <si>
    <t>56284514</t>
  </si>
  <si>
    <t>granulát bentonitový 0,5 - 2 mm</t>
  </si>
  <si>
    <t>-647575878</t>
  </si>
  <si>
    <t>2,552*1,4175 'Přepočtené koeficientem množství</t>
  </si>
  <si>
    <t>54</t>
  </si>
  <si>
    <t>711412053</t>
  </si>
  <si>
    <t>Provedení izolace proti vodě za studena na svislé ploše krystalickou hydroizolací</t>
  </si>
  <si>
    <t>1848415465</t>
  </si>
  <si>
    <t>"sušící manžeta po obvodu kostela"(7,9+2,9+3*3,14/4+1,4*3,14/4+4,9+1,6+3,9*3,14/4+5,2+5,5+5,1+3,9*3,14/4+7,9+7,8+8,2+1,4+2,9)*(0,3+0,15)</t>
  </si>
  <si>
    <t>55</t>
  </si>
  <si>
    <t>SMB.204220001</t>
  </si>
  <si>
    <t>AQUAFIN-IC, 25kg</t>
  </si>
  <si>
    <t>kg</t>
  </si>
  <si>
    <t>-1044485772</t>
  </si>
  <si>
    <t>31,895*2 'Přepočtené koeficientem množství</t>
  </si>
  <si>
    <t>56</t>
  </si>
  <si>
    <t>998711101</t>
  </si>
  <si>
    <t>Přesun hmot tonážní pro izolace proti vodě, vlhkosti a plynům v objektech v do 6 m</t>
  </si>
  <si>
    <t>1419269806</t>
  </si>
  <si>
    <t>57</t>
  </si>
  <si>
    <t>998711192</t>
  </si>
  <si>
    <t>Příplatek k přesunu hmot tonážní 711 za zvětšený přesun do 100 m</t>
  </si>
  <si>
    <t>-153559736</t>
  </si>
  <si>
    <t>772</t>
  </si>
  <si>
    <t xml:space="preserve">Konstrukce  z kamene</t>
  </si>
  <si>
    <t>58</t>
  </si>
  <si>
    <t>772R1</t>
  </si>
  <si>
    <t>Očištění a přespárování venkovních schodišť 4+3 stupně terénních i předložených*</t>
  </si>
  <si>
    <t>soub</t>
  </si>
  <si>
    <t>-786747581</t>
  </si>
  <si>
    <t>59</t>
  </si>
  <si>
    <t>772R2</t>
  </si>
  <si>
    <t>Očištění, demontáž, opětovné usazení a utěsnění - misky-žlabu pod dešťovým svodem</t>
  </si>
  <si>
    <t>ks</t>
  </si>
  <si>
    <t>1589661631</t>
  </si>
  <si>
    <t>VRN</t>
  </si>
  <si>
    <t>Vedlejší rozpočtové náklady</t>
  </si>
  <si>
    <t>VRN3</t>
  </si>
  <si>
    <t>Zařízení staveniště</t>
  </si>
  <si>
    <t>60</t>
  </si>
  <si>
    <t>030001000</t>
  </si>
  <si>
    <t>soubor</t>
  </si>
  <si>
    <t>1024</t>
  </si>
  <si>
    <t>-490728986</t>
  </si>
  <si>
    <t>61</t>
  </si>
  <si>
    <t>090001000</t>
  </si>
  <si>
    <t>Ostatní náklady - oplocení</t>
  </si>
  <si>
    <t>-101381471</t>
  </si>
  <si>
    <t>VRN6</t>
  </si>
  <si>
    <t>Územní vlivy</t>
  </si>
  <si>
    <t>62</t>
  </si>
  <si>
    <t>062002000</t>
  </si>
  <si>
    <t>Ztížené dopravní podmínky</t>
  </si>
  <si>
    <t>1576601232</t>
  </si>
  <si>
    <t>VRN7</t>
  </si>
  <si>
    <t>Provozní vlivy</t>
  </si>
  <si>
    <t>63</t>
  </si>
  <si>
    <t>075503000</t>
  </si>
  <si>
    <t>Ochranná pásma památková</t>
  </si>
  <si>
    <t>-1475918814</t>
  </si>
  <si>
    <t>02 - vniřní Rint - Kostel Andělů Strážných - oprava vnitřních omítek</t>
  </si>
  <si>
    <t xml:space="preserve">    784 - Dokončovací práce - malby a tapety</t>
  </si>
  <si>
    <t>-1495802923</t>
  </si>
  <si>
    <t>"čelní stěna"6*1,1</t>
  </si>
  <si>
    <t>"ostění dveří"1*2,4*2</t>
  </si>
  <si>
    <t>"boční stěny"7*2*(1+0,7)/2</t>
  </si>
  <si>
    <t>611991114</t>
  </si>
  <si>
    <t>Utěsnění stěnové konstrukce těsnícím a zpevňujícícm tmelem (např. Hidrostop elastik)</t>
  </si>
  <si>
    <t>-2090656597</t>
  </si>
  <si>
    <t>"čelní stěna"6*0,1</t>
  </si>
  <si>
    <t>"ostění dveří"1*0,1*2</t>
  </si>
  <si>
    <t>"boční stěny"7*2*0,1</t>
  </si>
  <si>
    <t>23537002R</t>
  </si>
  <si>
    <t>trvale elastický těsnící hydroizolační tmel</t>
  </si>
  <si>
    <t>-1360697568</t>
  </si>
  <si>
    <t>667753927</t>
  </si>
  <si>
    <t>"čelní stěna"6*0,15</t>
  </si>
  <si>
    <t>"ostění dveří"1*0,15*2</t>
  </si>
  <si>
    <t>"boční stěny"7*2*0,152</t>
  </si>
  <si>
    <t>952901111</t>
  </si>
  <si>
    <t>Vyčištění budov bytové a občanské výstavby při výšce podlaží do 4 m</t>
  </si>
  <si>
    <t>-1522322953</t>
  </si>
  <si>
    <t>7*8</t>
  </si>
  <si>
    <t>978013191</t>
  </si>
  <si>
    <t>Otlučení (osekání) vnitřní vápenné nebo vápenocementové omítky stěn v rozsahu do 100 %</t>
  </si>
  <si>
    <t>29059917</t>
  </si>
  <si>
    <t>985131211</t>
  </si>
  <si>
    <t>Očištění ploch stěn, rubu kleneb a podlah sušeným křemičitým pískem</t>
  </si>
  <si>
    <t>-590365321</t>
  </si>
  <si>
    <t>-803470575</t>
  </si>
  <si>
    <t>-242539570</t>
  </si>
  <si>
    <t>99701901</t>
  </si>
  <si>
    <t>Odvoz suti na skládku se složením vč.poplatku (5% odpadu"N")</t>
  </si>
  <si>
    <t>-1132098125</t>
  </si>
  <si>
    <t>784</t>
  </si>
  <si>
    <t>Dokončovací práce - malby a tapety</t>
  </si>
  <si>
    <t>784171001</t>
  </si>
  <si>
    <t>Olepování vnitřních ploch páskou v místnostech v do 3,80 m</t>
  </si>
  <si>
    <t>25680367</t>
  </si>
  <si>
    <t>"portál"2,4*1,5</t>
  </si>
  <si>
    <t>58124838</t>
  </si>
  <si>
    <t>páska maskovací krepová pro malířské potřeby š 50mm</t>
  </si>
  <si>
    <t>-1415587195</t>
  </si>
  <si>
    <t>784171101</t>
  </si>
  <si>
    <t>Zakrytí vnitřních podlah včetně pozdějšího odkrytí</t>
  </si>
  <si>
    <t>532229295</t>
  </si>
  <si>
    <t>58124844</t>
  </si>
  <si>
    <t>fólie pro malířské potřeby zakrývací tl 25µ 4x5m</t>
  </si>
  <si>
    <t>491146490</t>
  </si>
  <si>
    <t>784181011</t>
  </si>
  <si>
    <t>Dvojnásobné pačokování v místnostech v do 3,80 m</t>
  </si>
  <si>
    <t>-1783527197</t>
  </si>
  <si>
    <t>26,628*1,2 'Přepočtené koeficientem množství</t>
  </si>
  <si>
    <t>784321035</t>
  </si>
  <si>
    <t>Dvojnásobné silikátové bílé malby v místnosti v přes 5,00 m</t>
  </si>
  <si>
    <t>-106370072</t>
  </si>
  <si>
    <t>784321043</t>
  </si>
  <si>
    <t>Příplatek k cenám dvojnásobných silikátových maleb za provádění styku 2 barev</t>
  </si>
  <si>
    <t>70933617</t>
  </si>
  <si>
    <t>784321053</t>
  </si>
  <si>
    <t>Příplatek k cenám dvojnásobných silikátových maleb za barevnou malbu v odstínu středně sytém</t>
  </si>
  <si>
    <t>1922619465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</si>
</sst>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s="1" customFormat="1" ht="29.28" customHeight="1">
      <c r="B9" s="20"/>
      <c r="C9" s="21"/>
      <c r="D9" s="25" t="s">
        <v>26</v>
      </c>
      <c r="E9" s="21"/>
      <c r="F9" s="21"/>
      <c r="G9" s="21"/>
      <c r="H9" s="21"/>
      <c r="I9" s="21"/>
      <c r="J9" s="21"/>
      <c r="K9" s="33" t="s">
        <v>27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28</v>
      </c>
      <c r="AL9" s="21"/>
      <c r="AM9" s="21"/>
      <c r="AN9" s="33" t="s">
        <v>29</v>
      </c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30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31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32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33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34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31</v>
      </c>
      <c r="AL13" s="21"/>
      <c r="AM13" s="21"/>
      <c r="AN13" s="34" t="s">
        <v>35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4" t="s">
        <v>35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33</v>
      </c>
      <c r="AL14" s="21"/>
      <c r="AM14" s="21"/>
      <c r="AN14" s="34" t="s">
        <v>35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36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31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33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37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31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33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37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1"/>
      <c r="AQ25" s="21"/>
      <c r="AR25" s="19"/>
      <c r="BE25" s="30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0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0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0"/>
    </row>
    <row r="29" s="3" customFormat="1" ht="14.4" customHeight="1">
      <c r="A29" s="3"/>
      <c r="B29" s="46"/>
      <c r="C29" s="47"/>
      <c r="D29" s="31" t="s">
        <v>44</v>
      </c>
      <c r="E29" s="47"/>
      <c r="F29" s="31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1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1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1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1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0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9"/>
      <c r="C49" s="60"/>
      <c r="D49" s="61" t="s">
        <v>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54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8"/>
      <c r="B60" s="39"/>
      <c r="C60" s="40"/>
      <c r="D60" s="64" t="s">
        <v>55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56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55</v>
      </c>
      <c r="AI60" s="42"/>
      <c r="AJ60" s="42"/>
      <c r="AK60" s="42"/>
      <c r="AL60" s="42"/>
      <c r="AM60" s="64" t="s">
        <v>56</v>
      </c>
      <c r="AN60" s="42"/>
      <c r="AO60" s="42"/>
      <c r="AP60" s="40"/>
      <c r="AQ60" s="40"/>
      <c r="AR60" s="44"/>
      <c r="BE60" s="38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8"/>
      <c r="B64" s="39"/>
      <c r="C64" s="40"/>
      <c r="D64" s="61" t="s">
        <v>57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58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8"/>
      <c r="B75" s="39"/>
      <c r="C75" s="40"/>
      <c r="D75" s="64" t="s">
        <v>55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56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55</v>
      </c>
      <c r="AI75" s="42"/>
      <c r="AJ75" s="42"/>
      <c r="AK75" s="42"/>
      <c r="AL75" s="42"/>
      <c r="AM75" s="64" t="s">
        <v>56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2" t="s">
        <v>59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1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2023-01-11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KOSTEL ANDĚLŮ STRÁŽNÝCH OPRAVA VLHKÝCH OMÍTEK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1" t="s">
        <v>22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STRAŽISKO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1" t="s">
        <v>24</v>
      </c>
      <c r="AJ87" s="40"/>
      <c r="AK87" s="40"/>
      <c r="AL87" s="40"/>
      <c r="AM87" s="79" t="str">
        <f>IF(AN8= "","",AN8)</f>
        <v>8. 11. 2023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1" t="s">
        <v>30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1" t="s">
        <v>36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60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1" t="s">
        <v>34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1" t="s">
        <v>38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61</v>
      </c>
      <c r="D92" s="94"/>
      <c r="E92" s="94"/>
      <c r="F92" s="94"/>
      <c r="G92" s="94"/>
      <c r="H92" s="95"/>
      <c r="I92" s="96" t="s">
        <v>62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63</v>
      </c>
      <c r="AH92" s="94"/>
      <c r="AI92" s="94"/>
      <c r="AJ92" s="94"/>
      <c r="AK92" s="94"/>
      <c r="AL92" s="94"/>
      <c r="AM92" s="94"/>
      <c r="AN92" s="96" t="s">
        <v>64</v>
      </c>
      <c r="AO92" s="94"/>
      <c r="AP92" s="98"/>
      <c r="AQ92" s="99" t="s">
        <v>65</v>
      </c>
      <c r="AR92" s="44"/>
      <c r="AS92" s="100" t="s">
        <v>66</v>
      </c>
      <c r="AT92" s="101" t="s">
        <v>67</v>
      </c>
      <c r="AU92" s="101" t="s">
        <v>68</v>
      </c>
      <c r="AV92" s="101" t="s">
        <v>69</v>
      </c>
      <c r="AW92" s="101" t="s">
        <v>70</v>
      </c>
      <c r="AX92" s="101" t="s">
        <v>71</v>
      </c>
      <c r="AY92" s="101" t="s">
        <v>72</v>
      </c>
      <c r="AZ92" s="101" t="s">
        <v>73</v>
      </c>
      <c r="BA92" s="101" t="s">
        <v>74</v>
      </c>
      <c r="BB92" s="101" t="s">
        <v>75</v>
      </c>
      <c r="BC92" s="101" t="s">
        <v>76</v>
      </c>
      <c r="BD92" s="102" t="s">
        <v>77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78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79</v>
      </c>
      <c r="BT94" s="117" t="s">
        <v>80</v>
      </c>
      <c r="BU94" s="118" t="s">
        <v>81</v>
      </c>
      <c r="BV94" s="117" t="s">
        <v>82</v>
      </c>
      <c r="BW94" s="117" t="s">
        <v>5</v>
      </c>
      <c r="BX94" s="117" t="s">
        <v>83</v>
      </c>
      <c r="CL94" s="117" t="s">
        <v>19</v>
      </c>
    </row>
    <row r="95" s="7" customFormat="1" ht="37.5" customHeight="1">
      <c r="A95" s="119" t="s">
        <v>84</v>
      </c>
      <c r="B95" s="120"/>
      <c r="C95" s="121"/>
      <c r="D95" s="122" t="s">
        <v>85</v>
      </c>
      <c r="E95" s="122"/>
      <c r="F95" s="122"/>
      <c r="G95" s="122"/>
      <c r="H95" s="122"/>
      <c r="I95" s="123"/>
      <c r="J95" s="122" t="s">
        <v>86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venkovní Rex - Koste...'!J30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87</v>
      </c>
      <c r="AR95" s="126"/>
      <c r="AS95" s="127">
        <v>0</v>
      </c>
      <c r="AT95" s="128">
        <f>ROUND(SUM(AV95:AW95),2)</f>
        <v>0</v>
      </c>
      <c r="AU95" s="129">
        <f>'01 - venkovní Rex - Koste...'!P130</f>
        <v>0</v>
      </c>
      <c r="AV95" s="128">
        <f>'01 - venkovní Rex - Koste...'!J33</f>
        <v>0</v>
      </c>
      <c r="AW95" s="128">
        <f>'01 - venkovní Rex - Koste...'!J34</f>
        <v>0</v>
      </c>
      <c r="AX95" s="128">
        <f>'01 - venkovní Rex - Koste...'!J35</f>
        <v>0</v>
      </c>
      <c r="AY95" s="128">
        <f>'01 - venkovní Rex - Koste...'!J36</f>
        <v>0</v>
      </c>
      <c r="AZ95" s="128">
        <f>'01 - venkovní Rex - Koste...'!F33</f>
        <v>0</v>
      </c>
      <c r="BA95" s="128">
        <f>'01 - venkovní Rex - Koste...'!F34</f>
        <v>0</v>
      </c>
      <c r="BB95" s="128">
        <f>'01 - venkovní Rex - Koste...'!F35</f>
        <v>0</v>
      </c>
      <c r="BC95" s="128">
        <f>'01 - venkovní Rex - Koste...'!F36</f>
        <v>0</v>
      </c>
      <c r="BD95" s="130">
        <f>'01 - venkovní Rex - Koste...'!F37</f>
        <v>0</v>
      </c>
      <c r="BE95" s="7"/>
      <c r="BT95" s="131" t="s">
        <v>88</v>
      </c>
      <c r="BV95" s="131" t="s">
        <v>82</v>
      </c>
      <c r="BW95" s="131" t="s">
        <v>89</v>
      </c>
      <c r="BX95" s="131" t="s">
        <v>5</v>
      </c>
      <c r="CL95" s="131" t="s">
        <v>19</v>
      </c>
      <c r="CM95" s="131" t="s">
        <v>90</v>
      </c>
    </row>
    <row r="96" s="7" customFormat="1" ht="37.5" customHeight="1">
      <c r="A96" s="119" t="s">
        <v>84</v>
      </c>
      <c r="B96" s="120"/>
      <c r="C96" s="121"/>
      <c r="D96" s="122" t="s">
        <v>91</v>
      </c>
      <c r="E96" s="122"/>
      <c r="F96" s="122"/>
      <c r="G96" s="122"/>
      <c r="H96" s="122"/>
      <c r="I96" s="123"/>
      <c r="J96" s="122" t="s">
        <v>92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vniřní Rint - Kostel...'!J30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87</v>
      </c>
      <c r="AR96" s="126"/>
      <c r="AS96" s="132">
        <v>0</v>
      </c>
      <c r="AT96" s="133">
        <f>ROUND(SUM(AV96:AW96),2)</f>
        <v>0</v>
      </c>
      <c r="AU96" s="134">
        <f>'02 - vniřní Rint - Kostel...'!P122</f>
        <v>0</v>
      </c>
      <c r="AV96" s="133">
        <f>'02 - vniřní Rint - Kostel...'!J33</f>
        <v>0</v>
      </c>
      <c r="AW96" s="133">
        <f>'02 - vniřní Rint - Kostel...'!J34</f>
        <v>0</v>
      </c>
      <c r="AX96" s="133">
        <f>'02 - vniřní Rint - Kostel...'!J35</f>
        <v>0</v>
      </c>
      <c r="AY96" s="133">
        <f>'02 - vniřní Rint - Kostel...'!J36</f>
        <v>0</v>
      </c>
      <c r="AZ96" s="133">
        <f>'02 - vniřní Rint - Kostel...'!F33</f>
        <v>0</v>
      </c>
      <c r="BA96" s="133">
        <f>'02 - vniřní Rint - Kostel...'!F34</f>
        <v>0</v>
      </c>
      <c r="BB96" s="133">
        <f>'02 - vniřní Rint - Kostel...'!F35</f>
        <v>0</v>
      </c>
      <c r="BC96" s="133">
        <f>'02 - vniřní Rint - Kostel...'!F36</f>
        <v>0</v>
      </c>
      <c r="BD96" s="135">
        <f>'02 - vniřní Rint - Kostel...'!F37</f>
        <v>0</v>
      </c>
      <c r="BE96" s="7"/>
      <c r="BT96" s="131" t="s">
        <v>88</v>
      </c>
      <c r="BV96" s="131" t="s">
        <v>82</v>
      </c>
      <c r="BW96" s="131" t="s">
        <v>93</v>
      </c>
      <c r="BX96" s="131" t="s">
        <v>5</v>
      </c>
      <c r="CL96" s="131" t="s">
        <v>19</v>
      </c>
      <c r="CM96" s="131" t="s">
        <v>90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QjP8J1uN75xz8L1S4iQG13vlspD5tYUYCnTwwKTN6duHRYcebcjblwVmjpIeyw8lXUBVdcJyH/8dL2434SQSIA==" hashValue="blpuzonvNe/mnTPV/1ABM1EKD9z3YQxjICYIY+K4yzkVuQLXrWqLKWk3n+Efcl6Kd3ZHgUB4wOR34i/wDPYIqw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venkovní Rex - Koste...'!C2" display="/"/>
    <hyperlink ref="A96" location="'02 - vniřní Rint - Koste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90</v>
      </c>
    </row>
    <row r="4" s="1" customFormat="1" ht="24.96" customHeight="1">
      <c r="B4" s="19"/>
      <c r="D4" s="138" t="s">
        <v>94</v>
      </c>
      <c r="L4" s="19"/>
      <c r="M4" s="139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0" t="s">
        <v>16</v>
      </c>
      <c r="L6" s="19"/>
    </row>
    <row r="7" s="1" customFormat="1" ht="16.5" customHeight="1">
      <c r="B7" s="19"/>
      <c r="E7" s="141" t="str">
        <f>'Rekapitulace stavby'!K6</f>
        <v>KOSTEL ANDĚLŮ STRÁŽNÝCH OPRAVA VLHKÝCH OMÍTEK</v>
      </c>
      <c r="F7" s="140"/>
      <c r="G7" s="140"/>
      <c r="H7" s="140"/>
      <c r="L7" s="19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96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19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22</v>
      </c>
      <c r="E12" s="38"/>
      <c r="F12" s="143" t="s">
        <v>23</v>
      </c>
      <c r="G12" s="38"/>
      <c r="H12" s="38"/>
      <c r="I12" s="140" t="s">
        <v>24</v>
      </c>
      <c r="J12" s="144" t="str">
        <f>'Rekapitulace stavby'!AN8</f>
        <v>8. 11. 2023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30</v>
      </c>
      <c r="E14" s="38"/>
      <c r="F14" s="38"/>
      <c r="G14" s="38"/>
      <c r="H14" s="38"/>
      <c r="I14" s="140" t="s">
        <v>31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33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34</v>
      </c>
      <c r="E17" s="38"/>
      <c r="F17" s="38"/>
      <c r="G17" s="38"/>
      <c r="H17" s="38"/>
      <c r="I17" s="140" t="s">
        <v>31</v>
      </c>
      <c r="J17" s="32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2" t="str">
        <f>'Rekapitulace stavby'!E14</f>
        <v>Vyplň údaj</v>
      </c>
      <c r="F18" s="143"/>
      <c r="G18" s="143"/>
      <c r="H18" s="143"/>
      <c r="I18" s="140" t="s">
        <v>33</v>
      </c>
      <c r="J18" s="32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36</v>
      </c>
      <c r="E20" s="38"/>
      <c r="F20" s="38"/>
      <c r="G20" s="38"/>
      <c r="H20" s="38"/>
      <c r="I20" s="140" t="s">
        <v>31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33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38</v>
      </c>
      <c r="E23" s="38"/>
      <c r="F23" s="38"/>
      <c r="G23" s="38"/>
      <c r="H23" s="38"/>
      <c r="I23" s="140" t="s">
        <v>31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33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40</v>
      </c>
      <c r="E30" s="38"/>
      <c r="F30" s="38"/>
      <c r="G30" s="38"/>
      <c r="H30" s="38"/>
      <c r="I30" s="38"/>
      <c r="J30" s="151">
        <f>ROUND(J130,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42</v>
      </c>
      <c r="G32" s="38"/>
      <c r="H32" s="38"/>
      <c r="I32" s="152" t="s">
        <v>41</v>
      </c>
      <c r="J32" s="152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44</v>
      </c>
      <c r="E33" s="140" t="s">
        <v>45</v>
      </c>
      <c r="F33" s="154">
        <f>ROUND((SUM(BE130:BE254)),  2)</f>
        <v>0</v>
      </c>
      <c r="G33" s="38"/>
      <c r="H33" s="38"/>
      <c r="I33" s="155">
        <v>0.20999999999999999</v>
      </c>
      <c r="J33" s="154">
        <f>ROUND(((SUM(BE130:BE254))*I33),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46</v>
      </c>
      <c r="F34" s="154">
        <f>ROUND((SUM(BF130:BF254)),  2)</f>
        <v>0</v>
      </c>
      <c r="G34" s="38"/>
      <c r="H34" s="38"/>
      <c r="I34" s="155">
        <v>0.14999999999999999</v>
      </c>
      <c r="J34" s="154">
        <f>ROUND(((SUM(BF130:BF254))*I34),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47</v>
      </c>
      <c r="F35" s="154">
        <f>ROUND((SUM(BG130:BG254)),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48</v>
      </c>
      <c r="F36" s="154">
        <f>ROUND((SUM(BH130:BH254)),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49</v>
      </c>
      <c r="F37" s="154">
        <f>ROUND((SUM(BI130:BI254)),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3"/>
      <c r="D50" s="163" t="s">
        <v>53</v>
      </c>
      <c r="E50" s="164"/>
      <c r="F50" s="164"/>
      <c r="G50" s="163" t="s">
        <v>54</v>
      </c>
      <c r="H50" s="164"/>
      <c r="I50" s="164"/>
      <c r="J50" s="164"/>
      <c r="K50" s="164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8"/>
      <c r="B61" s="44"/>
      <c r="C61" s="38"/>
      <c r="D61" s="165" t="s">
        <v>55</v>
      </c>
      <c r="E61" s="166"/>
      <c r="F61" s="167" t="s">
        <v>56</v>
      </c>
      <c r="G61" s="165" t="s">
        <v>55</v>
      </c>
      <c r="H61" s="166"/>
      <c r="I61" s="166"/>
      <c r="J61" s="168" t="s">
        <v>56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8"/>
      <c r="B65" s="44"/>
      <c r="C65" s="38"/>
      <c r="D65" s="163" t="s">
        <v>57</v>
      </c>
      <c r="E65" s="169"/>
      <c r="F65" s="169"/>
      <c r="G65" s="163" t="s">
        <v>58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8"/>
      <c r="B76" s="44"/>
      <c r="C76" s="38"/>
      <c r="D76" s="165" t="s">
        <v>55</v>
      </c>
      <c r="E76" s="166"/>
      <c r="F76" s="167" t="s">
        <v>56</v>
      </c>
      <c r="G76" s="165" t="s">
        <v>55</v>
      </c>
      <c r="H76" s="166"/>
      <c r="I76" s="166"/>
      <c r="J76" s="168" t="s">
        <v>56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KOSTEL ANDĚLŮ STRÁŽNÝCH OPRAVA VLHKÝCH OMÍTEK</v>
      </c>
      <c r="F85" s="31"/>
      <c r="G85" s="31"/>
      <c r="H85" s="31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1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01 - venkovní Rex - Kostel Andělů Strážných -oprava venkovních omítek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1" t="s">
        <v>22</v>
      </c>
      <c r="D89" s="40"/>
      <c r="E89" s="40"/>
      <c r="F89" s="26" t="str">
        <f>F12</f>
        <v>STRAŽISKO</v>
      </c>
      <c r="G89" s="40"/>
      <c r="H89" s="40"/>
      <c r="I89" s="31" t="s">
        <v>24</v>
      </c>
      <c r="J89" s="79" t="str">
        <f>IF(J12="","",J12)</f>
        <v>8. 11. 2023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30</v>
      </c>
      <c r="D91" s="40"/>
      <c r="E91" s="40"/>
      <c r="F91" s="26" t="str">
        <f>E15</f>
        <v xml:space="preserve"> </v>
      </c>
      <c r="G91" s="40"/>
      <c r="H91" s="40"/>
      <c r="I91" s="31" t="s">
        <v>36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1" t="s">
        <v>34</v>
      </c>
      <c r="D92" s="40"/>
      <c r="E92" s="40"/>
      <c r="F92" s="26" t="str">
        <f>IF(E18="","",E18)</f>
        <v>Vyplň údaj</v>
      </c>
      <c r="G92" s="40"/>
      <c r="H92" s="40"/>
      <c r="I92" s="31" t="s">
        <v>38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J130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6" t="s">
        <v>101</v>
      </c>
    </row>
    <row r="97" s="9" customFormat="1" ht="24.96" customHeight="1">
      <c r="A97" s="9"/>
      <c r="B97" s="179"/>
      <c r="C97" s="180"/>
      <c r="D97" s="181" t="s">
        <v>102</v>
      </c>
      <c r="E97" s="182"/>
      <c r="F97" s="182"/>
      <c r="G97" s="182"/>
      <c r="H97" s="182"/>
      <c r="I97" s="182"/>
      <c r="J97" s="183">
        <f>J131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103</v>
      </c>
      <c r="E98" s="188"/>
      <c r="F98" s="188"/>
      <c r="G98" s="188"/>
      <c r="H98" s="188"/>
      <c r="I98" s="188"/>
      <c r="J98" s="189">
        <f>J132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104</v>
      </c>
      <c r="E99" s="188"/>
      <c r="F99" s="188"/>
      <c r="G99" s="188"/>
      <c r="H99" s="188"/>
      <c r="I99" s="188"/>
      <c r="J99" s="189">
        <f>J156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105</v>
      </c>
      <c r="E100" s="188"/>
      <c r="F100" s="188"/>
      <c r="G100" s="188"/>
      <c r="H100" s="188"/>
      <c r="I100" s="188"/>
      <c r="J100" s="189">
        <f>J164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106</v>
      </c>
      <c r="E101" s="188"/>
      <c r="F101" s="188"/>
      <c r="G101" s="188"/>
      <c r="H101" s="188"/>
      <c r="I101" s="188"/>
      <c r="J101" s="189">
        <f>J184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107</v>
      </c>
      <c r="E102" s="188"/>
      <c r="F102" s="188"/>
      <c r="G102" s="188"/>
      <c r="H102" s="188"/>
      <c r="I102" s="188"/>
      <c r="J102" s="189">
        <f>J200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108</v>
      </c>
      <c r="E103" s="182"/>
      <c r="F103" s="182"/>
      <c r="G103" s="182"/>
      <c r="H103" s="182"/>
      <c r="I103" s="182"/>
      <c r="J103" s="183">
        <f>J204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9"/>
      <c r="C104" s="180"/>
      <c r="D104" s="181" t="s">
        <v>109</v>
      </c>
      <c r="E104" s="182"/>
      <c r="F104" s="182"/>
      <c r="G104" s="182"/>
      <c r="H104" s="182"/>
      <c r="I104" s="182"/>
      <c r="J104" s="183">
        <f>J218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110</v>
      </c>
      <c r="E105" s="188"/>
      <c r="F105" s="188"/>
      <c r="G105" s="188"/>
      <c r="H105" s="188"/>
      <c r="I105" s="188"/>
      <c r="J105" s="189">
        <f>J219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111</v>
      </c>
      <c r="E106" s="188"/>
      <c r="F106" s="188"/>
      <c r="G106" s="188"/>
      <c r="H106" s="188"/>
      <c r="I106" s="188"/>
      <c r="J106" s="189">
        <f>J244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112</v>
      </c>
      <c r="E107" s="182"/>
      <c r="F107" s="182"/>
      <c r="G107" s="182"/>
      <c r="H107" s="182"/>
      <c r="I107" s="182"/>
      <c r="J107" s="183">
        <f>J247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5"/>
      <c r="C108" s="186"/>
      <c r="D108" s="187" t="s">
        <v>113</v>
      </c>
      <c r="E108" s="188"/>
      <c r="F108" s="188"/>
      <c r="G108" s="188"/>
      <c r="H108" s="188"/>
      <c r="I108" s="188"/>
      <c r="J108" s="189">
        <f>J248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114</v>
      </c>
      <c r="E109" s="188"/>
      <c r="F109" s="188"/>
      <c r="G109" s="188"/>
      <c r="H109" s="188"/>
      <c r="I109" s="188"/>
      <c r="J109" s="189">
        <f>J251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115</v>
      </c>
      <c r="E110" s="188"/>
      <c r="F110" s="188"/>
      <c r="G110" s="188"/>
      <c r="H110" s="188"/>
      <c r="I110" s="188"/>
      <c r="J110" s="189">
        <f>J253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2" t="s">
        <v>116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1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174" t="str">
        <f>E7</f>
        <v>KOSTEL ANDĚLŮ STRÁŽNÝCH OPRAVA VLHKÝCH OMÍTEK</v>
      </c>
      <c r="F120" s="31"/>
      <c r="G120" s="31"/>
      <c r="H120" s="31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1" t="s">
        <v>95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30" customHeight="1">
      <c r="A122" s="38"/>
      <c r="B122" s="39"/>
      <c r="C122" s="40"/>
      <c r="D122" s="40"/>
      <c r="E122" s="76" t="str">
        <f>E9</f>
        <v>01 - venkovní Rex - Kostel Andělů Strážných -oprava venkovních omítek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1" t="s">
        <v>22</v>
      </c>
      <c r="D124" s="40"/>
      <c r="E124" s="40"/>
      <c r="F124" s="26" t="str">
        <f>F12</f>
        <v>STRAŽISKO</v>
      </c>
      <c r="G124" s="40"/>
      <c r="H124" s="40"/>
      <c r="I124" s="31" t="s">
        <v>24</v>
      </c>
      <c r="J124" s="79" t="str">
        <f>IF(J12="","",J12)</f>
        <v>8. 11. 2023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1" t="s">
        <v>30</v>
      </c>
      <c r="D126" s="40"/>
      <c r="E126" s="40"/>
      <c r="F126" s="26" t="str">
        <f>E15</f>
        <v xml:space="preserve"> </v>
      </c>
      <c r="G126" s="40"/>
      <c r="H126" s="40"/>
      <c r="I126" s="31" t="s">
        <v>36</v>
      </c>
      <c r="J126" s="36" t="str">
        <f>E21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1" t="s">
        <v>34</v>
      </c>
      <c r="D127" s="40"/>
      <c r="E127" s="40"/>
      <c r="F127" s="26" t="str">
        <f>IF(E18="","",E18)</f>
        <v>Vyplň údaj</v>
      </c>
      <c r="G127" s="40"/>
      <c r="H127" s="40"/>
      <c r="I127" s="31" t="s">
        <v>38</v>
      </c>
      <c r="J127" s="36" t="str">
        <f>E24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91"/>
      <c r="B129" s="192"/>
      <c r="C129" s="193" t="s">
        <v>117</v>
      </c>
      <c r="D129" s="194" t="s">
        <v>65</v>
      </c>
      <c r="E129" s="194" t="s">
        <v>61</v>
      </c>
      <c r="F129" s="194" t="s">
        <v>62</v>
      </c>
      <c r="G129" s="194" t="s">
        <v>118</v>
      </c>
      <c r="H129" s="194" t="s">
        <v>119</v>
      </c>
      <c r="I129" s="194" t="s">
        <v>120</v>
      </c>
      <c r="J129" s="195" t="s">
        <v>99</v>
      </c>
      <c r="K129" s="196" t="s">
        <v>121</v>
      </c>
      <c r="L129" s="197"/>
      <c r="M129" s="100" t="s">
        <v>1</v>
      </c>
      <c r="N129" s="101" t="s">
        <v>44</v>
      </c>
      <c r="O129" s="101" t="s">
        <v>122</v>
      </c>
      <c r="P129" s="101" t="s">
        <v>123</v>
      </c>
      <c r="Q129" s="101" t="s">
        <v>124</v>
      </c>
      <c r="R129" s="101" t="s">
        <v>125</v>
      </c>
      <c r="S129" s="101" t="s">
        <v>126</v>
      </c>
      <c r="T129" s="102" t="s">
        <v>127</v>
      </c>
      <c r="U129" s="191"/>
      <c r="V129" s="191"/>
      <c r="W129" s="191"/>
      <c r="X129" s="191"/>
      <c r="Y129" s="191"/>
      <c r="Z129" s="191"/>
      <c r="AA129" s="191"/>
      <c r="AB129" s="191"/>
      <c r="AC129" s="191"/>
      <c r="AD129" s="191"/>
      <c r="AE129" s="191"/>
    </row>
    <row r="130" s="2" customFormat="1" ht="22.8" customHeight="1">
      <c r="A130" s="38"/>
      <c r="B130" s="39"/>
      <c r="C130" s="107" t="s">
        <v>128</v>
      </c>
      <c r="D130" s="40"/>
      <c r="E130" s="40"/>
      <c r="F130" s="40"/>
      <c r="G130" s="40"/>
      <c r="H130" s="40"/>
      <c r="I130" s="40"/>
      <c r="J130" s="198">
        <f>BK130</f>
        <v>0</v>
      </c>
      <c r="K130" s="40"/>
      <c r="L130" s="44"/>
      <c r="M130" s="103"/>
      <c r="N130" s="199"/>
      <c r="O130" s="104"/>
      <c r="P130" s="200">
        <f>P131+P204+P218+P247</f>
        <v>0</v>
      </c>
      <c r="Q130" s="104"/>
      <c r="R130" s="200">
        <f>R131+R204+R218+R247</f>
        <v>11.036609980000002</v>
      </c>
      <c r="S130" s="104"/>
      <c r="T130" s="201">
        <f>T131+T204+T218+T247</f>
        <v>8.9432199999999984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6" t="s">
        <v>79</v>
      </c>
      <c r="AU130" s="16" t="s">
        <v>101</v>
      </c>
      <c r="BK130" s="202">
        <f>BK131+BK204+BK218+BK247</f>
        <v>0</v>
      </c>
    </row>
    <row r="131" s="12" customFormat="1" ht="25.92" customHeight="1">
      <c r="A131" s="12"/>
      <c r="B131" s="203"/>
      <c r="C131" s="204"/>
      <c r="D131" s="205" t="s">
        <v>79</v>
      </c>
      <c r="E131" s="206" t="s">
        <v>129</v>
      </c>
      <c r="F131" s="206" t="s">
        <v>130</v>
      </c>
      <c r="G131" s="204"/>
      <c r="H131" s="204"/>
      <c r="I131" s="207"/>
      <c r="J131" s="208">
        <f>BK131</f>
        <v>0</v>
      </c>
      <c r="K131" s="204"/>
      <c r="L131" s="209"/>
      <c r="M131" s="210"/>
      <c r="N131" s="211"/>
      <c r="O131" s="211"/>
      <c r="P131" s="212">
        <f>P132+P156+P164+P184+P200</f>
        <v>0</v>
      </c>
      <c r="Q131" s="211"/>
      <c r="R131" s="212">
        <f>R132+R156+R164+R184+R200</f>
        <v>7.2835681000000001</v>
      </c>
      <c r="S131" s="211"/>
      <c r="T131" s="213">
        <f>T132+T156+T164+T184+T200</f>
        <v>8.8722999999999992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88</v>
      </c>
      <c r="AT131" s="215" t="s">
        <v>79</v>
      </c>
      <c r="AU131" s="215" t="s">
        <v>80</v>
      </c>
      <c r="AY131" s="214" t="s">
        <v>131</v>
      </c>
      <c r="BK131" s="216">
        <f>BK132+BK156+BK164+BK184+BK200</f>
        <v>0</v>
      </c>
    </row>
    <row r="132" s="12" customFormat="1" ht="22.8" customHeight="1">
      <c r="A132" s="12"/>
      <c r="B132" s="203"/>
      <c r="C132" s="204"/>
      <c r="D132" s="205" t="s">
        <v>79</v>
      </c>
      <c r="E132" s="217" t="s">
        <v>88</v>
      </c>
      <c r="F132" s="217" t="s">
        <v>132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SUM(P133:P155)</f>
        <v>0</v>
      </c>
      <c r="Q132" s="211"/>
      <c r="R132" s="212">
        <f>SUM(R133:R155)</f>
        <v>0</v>
      </c>
      <c r="S132" s="211"/>
      <c r="T132" s="213">
        <f>SUM(T133:T155)</f>
        <v>2.4047999999999998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88</v>
      </c>
      <c r="AT132" s="215" t="s">
        <v>79</v>
      </c>
      <c r="AU132" s="215" t="s">
        <v>88</v>
      </c>
      <c r="AY132" s="214" t="s">
        <v>131</v>
      </c>
      <c r="BK132" s="216">
        <f>SUM(BK133:BK155)</f>
        <v>0</v>
      </c>
    </row>
    <row r="133" s="2" customFormat="1" ht="24.15" customHeight="1">
      <c r="A133" s="38"/>
      <c r="B133" s="39"/>
      <c r="C133" s="219" t="s">
        <v>88</v>
      </c>
      <c r="D133" s="219" t="s">
        <v>133</v>
      </c>
      <c r="E133" s="220" t="s">
        <v>134</v>
      </c>
      <c r="F133" s="221" t="s">
        <v>135</v>
      </c>
      <c r="G133" s="222" t="s">
        <v>136</v>
      </c>
      <c r="H133" s="223">
        <v>2.8799999999999999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45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0.23499999999999999</v>
      </c>
      <c r="T133" s="230">
        <f>S133*H133</f>
        <v>0.67679999999999996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137</v>
      </c>
      <c r="AT133" s="231" t="s">
        <v>133</v>
      </c>
      <c r="AU133" s="231" t="s">
        <v>90</v>
      </c>
      <c r="AY133" s="16" t="s">
        <v>131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6" t="s">
        <v>88</v>
      </c>
      <c r="BK133" s="232">
        <f>ROUND(I133*H133,2)</f>
        <v>0</v>
      </c>
      <c r="BL133" s="16" t="s">
        <v>137</v>
      </c>
      <c r="BM133" s="231" t="s">
        <v>138</v>
      </c>
    </row>
    <row r="134" s="13" customFormat="1">
      <c r="A134" s="13"/>
      <c r="B134" s="233"/>
      <c r="C134" s="234"/>
      <c r="D134" s="235" t="s">
        <v>139</v>
      </c>
      <c r="E134" s="236" t="s">
        <v>1</v>
      </c>
      <c r="F134" s="237" t="s">
        <v>140</v>
      </c>
      <c r="G134" s="234"/>
      <c r="H134" s="238">
        <v>2.8799999999999999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139</v>
      </c>
      <c r="AU134" s="244" t="s">
        <v>90</v>
      </c>
      <c r="AV134" s="13" t="s">
        <v>90</v>
      </c>
      <c r="AW134" s="13" t="s">
        <v>37</v>
      </c>
      <c r="AX134" s="13" t="s">
        <v>88</v>
      </c>
      <c r="AY134" s="244" t="s">
        <v>131</v>
      </c>
    </row>
    <row r="135" s="2" customFormat="1" ht="24.15" customHeight="1">
      <c r="A135" s="38"/>
      <c r="B135" s="39"/>
      <c r="C135" s="219" t="s">
        <v>90</v>
      </c>
      <c r="D135" s="219" t="s">
        <v>133</v>
      </c>
      <c r="E135" s="220" t="s">
        <v>141</v>
      </c>
      <c r="F135" s="221" t="s">
        <v>142</v>
      </c>
      <c r="G135" s="222" t="s">
        <v>136</v>
      </c>
      <c r="H135" s="223">
        <v>2.8799999999999999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45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0.29999999999999999</v>
      </c>
      <c r="T135" s="230">
        <f>S135*H135</f>
        <v>0.86399999999999999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137</v>
      </c>
      <c r="AT135" s="231" t="s">
        <v>133</v>
      </c>
      <c r="AU135" s="231" t="s">
        <v>90</v>
      </c>
      <c r="AY135" s="16" t="s">
        <v>131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6" t="s">
        <v>88</v>
      </c>
      <c r="BK135" s="232">
        <f>ROUND(I135*H135,2)</f>
        <v>0</v>
      </c>
      <c r="BL135" s="16" t="s">
        <v>137</v>
      </c>
      <c r="BM135" s="231" t="s">
        <v>143</v>
      </c>
    </row>
    <row r="136" s="13" customFormat="1">
      <c r="A136" s="13"/>
      <c r="B136" s="233"/>
      <c r="C136" s="234"/>
      <c r="D136" s="235" t="s">
        <v>139</v>
      </c>
      <c r="E136" s="236" t="s">
        <v>1</v>
      </c>
      <c r="F136" s="237" t="s">
        <v>140</v>
      </c>
      <c r="G136" s="234"/>
      <c r="H136" s="238">
        <v>2.8799999999999999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139</v>
      </c>
      <c r="AU136" s="244" t="s">
        <v>90</v>
      </c>
      <c r="AV136" s="13" t="s">
        <v>90</v>
      </c>
      <c r="AW136" s="13" t="s">
        <v>37</v>
      </c>
      <c r="AX136" s="13" t="s">
        <v>88</v>
      </c>
      <c r="AY136" s="244" t="s">
        <v>131</v>
      </c>
    </row>
    <row r="137" s="2" customFormat="1" ht="33" customHeight="1">
      <c r="A137" s="38"/>
      <c r="B137" s="39"/>
      <c r="C137" s="219" t="s">
        <v>144</v>
      </c>
      <c r="D137" s="219" t="s">
        <v>133</v>
      </c>
      <c r="E137" s="220" t="s">
        <v>145</v>
      </c>
      <c r="F137" s="221" t="s">
        <v>146</v>
      </c>
      <c r="G137" s="222" t="s">
        <v>136</v>
      </c>
      <c r="H137" s="223">
        <v>2.8799999999999999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45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0.29999999999999999</v>
      </c>
      <c r="T137" s="230">
        <f>S137*H137</f>
        <v>0.86399999999999999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137</v>
      </c>
      <c r="AT137" s="231" t="s">
        <v>133</v>
      </c>
      <c r="AU137" s="231" t="s">
        <v>90</v>
      </c>
      <c r="AY137" s="16" t="s">
        <v>131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6" t="s">
        <v>88</v>
      </c>
      <c r="BK137" s="232">
        <f>ROUND(I137*H137,2)</f>
        <v>0</v>
      </c>
      <c r="BL137" s="16" t="s">
        <v>137</v>
      </c>
      <c r="BM137" s="231" t="s">
        <v>147</v>
      </c>
    </row>
    <row r="138" s="13" customFormat="1">
      <c r="A138" s="13"/>
      <c r="B138" s="233"/>
      <c r="C138" s="234"/>
      <c r="D138" s="235" t="s">
        <v>139</v>
      </c>
      <c r="E138" s="236" t="s">
        <v>1</v>
      </c>
      <c r="F138" s="237" t="s">
        <v>140</v>
      </c>
      <c r="G138" s="234"/>
      <c r="H138" s="238">
        <v>2.8799999999999999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139</v>
      </c>
      <c r="AU138" s="244" t="s">
        <v>90</v>
      </c>
      <c r="AV138" s="13" t="s">
        <v>90</v>
      </c>
      <c r="AW138" s="13" t="s">
        <v>37</v>
      </c>
      <c r="AX138" s="13" t="s">
        <v>88</v>
      </c>
      <c r="AY138" s="244" t="s">
        <v>131</v>
      </c>
    </row>
    <row r="139" s="2" customFormat="1" ht="16.5" customHeight="1">
      <c r="A139" s="38"/>
      <c r="B139" s="39"/>
      <c r="C139" s="219" t="s">
        <v>137</v>
      </c>
      <c r="D139" s="219" t="s">
        <v>133</v>
      </c>
      <c r="E139" s="220" t="s">
        <v>148</v>
      </c>
      <c r="F139" s="221" t="s">
        <v>149</v>
      </c>
      <c r="G139" s="222" t="s">
        <v>136</v>
      </c>
      <c r="H139" s="223">
        <v>21.263000000000002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45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137</v>
      </c>
      <c r="AT139" s="231" t="s">
        <v>133</v>
      </c>
      <c r="AU139" s="231" t="s">
        <v>90</v>
      </c>
      <c r="AY139" s="16" t="s">
        <v>131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6" t="s">
        <v>88</v>
      </c>
      <c r="BK139" s="232">
        <f>ROUND(I139*H139,2)</f>
        <v>0</v>
      </c>
      <c r="BL139" s="16" t="s">
        <v>137</v>
      </c>
      <c r="BM139" s="231" t="s">
        <v>150</v>
      </c>
    </row>
    <row r="140" s="13" customFormat="1">
      <c r="A140" s="13"/>
      <c r="B140" s="233"/>
      <c r="C140" s="234"/>
      <c r="D140" s="235" t="s">
        <v>139</v>
      </c>
      <c r="E140" s="236" t="s">
        <v>1</v>
      </c>
      <c r="F140" s="237" t="s">
        <v>151</v>
      </c>
      <c r="G140" s="234"/>
      <c r="H140" s="238">
        <v>21.263000000000002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139</v>
      </c>
      <c r="AU140" s="244" t="s">
        <v>90</v>
      </c>
      <c r="AV140" s="13" t="s">
        <v>90</v>
      </c>
      <c r="AW140" s="13" t="s">
        <v>37</v>
      </c>
      <c r="AX140" s="13" t="s">
        <v>88</v>
      </c>
      <c r="AY140" s="244" t="s">
        <v>131</v>
      </c>
    </row>
    <row r="141" s="2" customFormat="1" ht="24.15" customHeight="1">
      <c r="A141" s="38"/>
      <c r="B141" s="39"/>
      <c r="C141" s="219" t="s">
        <v>152</v>
      </c>
      <c r="D141" s="219" t="s">
        <v>133</v>
      </c>
      <c r="E141" s="220" t="s">
        <v>153</v>
      </c>
      <c r="F141" s="221" t="s">
        <v>154</v>
      </c>
      <c r="G141" s="222" t="s">
        <v>155</v>
      </c>
      <c r="H141" s="223">
        <v>14.478999999999999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45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137</v>
      </c>
      <c r="AT141" s="231" t="s">
        <v>133</v>
      </c>
      <c r="AU141" s="231" t="s">
        <v>90</v>
      </c>
      <c r="AY141" s="16" t="s">
        <v>131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6" t="s">
        <v>88</v>
      </c>
      <c r="BK141" s="232">
        <f>ROUND(I141*H141,2)</f>
        <v>0</v>
      </c>
      <c r="BL141" s="16" t="s">
        <v>137</v>
      </c>
      <c r="BM141" s="231" t="s">
        <v>156</v>
      </c>
    </row>
    <row r="142" s="13" customFormat="1">
      <c r="A142" s="13"/>
      <c r="B142" s="233"/>
      <c r="C142" s="234"/>
      <c r="D142" s="235" t="s">
        <v>139</v>
      </c>
      <c r="E142" s="236" t="s">
        <v>1</v>
      </c>
      <c r="F142" s="237" t="s">
        <v>157</v>
      </c>
      <c r="G142" s="234"/>
      <c r="H142" s="238">
        <v>8.0999999999999996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139</v>
      </c>
      <c r="AU142" s="244" t="s">
        <v>90</v>
      </c>
      <c r="AV142" s="13" t="s">
        <v>90</v>
      </c>
      <c r="AW142" s="13" t="s">
        <v>37</v>
      </c>
      <c r="AX142" s="13" t="s">
        <v>80</v>
      </c>
      <c r="AY142" s="244" t="s">
        <v>131</v>
      </c>
    </row>
    <row r="143" s="13" customFormat="1">
      <c r="A143" s="13"/>
      <c r="B143" s="233"/>
      <c r="C143" s="234"/>
      <c r="D143" s="235" t="s">
        <v>139</v>
      </c>
      <c r="E143" s="236" t="s">
        <v>1</v>
      </c>
      <c r="F143" s="237" t="s">
        <v>158</v>
      </c>
      <c r="G143" s="234"/>
      <c r="H143" s="238">
        <v>6.3789999999999996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139</v>
      </c>
      <c r="AU143" s="244" t="s">
        <v>90</v>
      </c>
      <c r="AV143" s="13" t="s">
        <v>90</v>
      </c>
      <c r="AW143" s="13" t="s">
        <v>37</v>
      </c>
      <c r="AX143" s="13" t="s">
        <v>80</v>
      </c>
      <c r="AY143" s="244" t="s">
        <v>131</v>
      </c>
    </row>
    <row r="144" s="14" customFormat="1">
      <c r="A144" s="14"/>
      <c r="B144" s="245"/>
      <c r="C144" s="246"/>
      <c r="D144" s="235" t="s">
        <v>139</v>
      </c>
      <c r="E144" s="247" t="s">
        <v>1</v>
      </c>
      <c r="F144" s="248" t="s">
        <v>159</v>
      </c>
      <c r="G144" s="246"/>
      <c r="H144" s="249">
        <v>14.478999999999999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139</v>
      </c>
      <c r="AU144" s="255" t="s">
        <v>90</v>
      </c>
      <c r="AV144" s="14" t="s">
        <v>137</v>
      </c>
      <c r="AW144" s="14" t="s">
        <v>37</v>
      </c>
      <c r="AX144" s="14" t="s">
        <v>88</v>
      </c>
      <c r="AY144" s="255" t="s">
        <v>131</v>
      </c>
    </row>
    <row r="145" s="2" customFormat="1" ht="37.8" customHeight="1">
      <c r="A145" s="38"/>
      <c r="B145" s="39"/>
      <c r="C145" s="219" t="s">
        <v>160</v>
      </c>
      <c r="D145" s="219" t="s">
        <v>133</v>
      </c>
      <c r="E145" s="220" t="s">
        <v>161</v>
      </c>
      <c r="F145" s="221" t="s">
        <v>162</v>
      </c>
      <c r="G145" s="222" t="s">
        <v>155</v>
      </c>
      <c r="H145" s="223">
        <v>14.478999999999999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45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137</v>
      </c>
      <c r="AT145" s="231" t="s">
        <v>133</v>
      </c>
      <c r="AU145" s="231" t="s">
        <v>90</v>
      </c>
      <c r="AY145" s="16" t="s">
        <v>131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6" t="s">
        <v>88</v>
      </c>
      <c r="BK145" s="232">
        <f>ROUND(I145*H145,2)</f>
        <v>0</v>
      </c>
      <c r="BL145" s="16" t="s">
        <v>137</v>
      </c>
      <c r="BM145" s="231" t="s">
        <v>163</v>
      </c>
    </row>
    <row r="146" s="2" customFormat="1" ht="37.8" customHeight="1">
      <c r="A146" s="38"/>
      <c r="B146" s="39"/>
      <c r="C146" s="219" t="s">
        <v>164</v>
      </c>
      <c r="D146" s="219" t="s">
        <v>133</v>
      </c>
      <c r="E146" s="220" t="s">
        <v>165</v>
      </c>
      <c r="F146" s="221" t="s">
        <v>166</v>
      </c>
      <c r="G146" s="222" t="s">
        <v>155</v>
      </c>
      <c r="H146" s="223">
        <v>11.289999999999999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45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137</v>
      </c>
      <c r="AT146" s="231" t="s">
        <v>133</v>
      </c>
      <c r="AU146" s="231" t="s">
        <v>90</v>
      </c>
      <c r="AY146" s="16" t="s">
        <v>131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6" t="s">
        <v>88</v>
      </c>
      <c r="BK146" s="232">
        <f>ROUND(I146*H146,2)</f>
        <v>0</v>
      </c>
      <c r="BL146" s="16" t="s">
        <v>137</v>
      </c>
      <c r="BM146" s="231" t="s">
        <v>167</v>
      </c>
    </row>
    <row r="147" s="2" customFormat="1" ht="24.15" customHeight="1">
      <c r="A147" s="38"/>
      <c r="B147" s="39"/>
      <c r="C147" s="219" t="s">
        <v>168</v>
      </c>
      <c r="D147" s="219" t="s">
        <v>133</v>
      </c>
      <c r="E147" s="220" t="s">
        <v>169</v>
      </c>
      <c r="F147" s="221" t="s">
        <v>170</v>
      </c>
      <c r="G147" s="222" t="s">
        <v>155</v>
      </c>
      <c r="H147" s="223">
        <v>11.289999999999999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45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137</v>
      </c>
      <c r="AT147" s="231" t="s">
        <v>133</v>
      </c>
      <c r="AU147" s="231" t="s">
        <v>90</v>
      </c>
      <c r="AY147" s="16" t="s">
        <v>131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6" t="s">
        <v>88</v>
      </c>
      <c r="BK147" s="232">
        <f>ROUND(I147*H147,2)</f>
        <v>0</v>
      </c>
      <c r="BL147" s="16" t="s">
        <v>137</v>
      </c>
      <c r="BM147" s="231" t="s">
        <v>171</v>
      </c>
    </row>
    <row r="148" s="13" customFormat="1">
      <c r="A148" s="13"/>
      <c r="B148" s="233"/>
      <c r="C148" s="234"/>
      <c r="D148" s="235" t="s">
        <v>139</v>
      </c>
      <c r="E148" s="236" t="s">
        <v>1</v>
      </c>
      <c r="F148" s="237" t="s">
        <v>172</v>
      </c>
      <c r="G148" s="234"/>
      <c r="H148" s="238">
        <v>11.289999999999999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139</v>
      </c>
      <c r="AU148" s="244" t="s">
        <v>90</v>
      </c>
      <c r="AV148" s="13" t="s">
        <v>90</v>
      </c>
      <c r="AW148" s="13" t="s">
        <v>37</v>
      </c>
      <c r="AX148" s="13" t="s">
        <v>88</v>
      </c>
      <c r="AY148" s="244" t="s">
        <v>131</v>
      </c>
    </row>
    <row r="149" s="2" customFormat="1" ht="33" customHeight="1">
      <c r="A149" s="38"/>
      <c r="B149" s="39"/>
      <c r="C149" s="219" t="s">
        <v>173</v>
      </c>
      <c r="D149" s="219" t="s">
        <v>133</v>
      </c>
      <c r="E149" s="220" t="s">
        <v>174</v>
      </c>
      <c r="F149" s="221" t="s">
        <v>175</v>
      </c>
      <c r="G149" s="222" t="s">
        <v>176</v>
      </c>
      <c r="H149" s="223">
        <v>18.064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45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137</v>
      </c>
      <c r="AT149" s="231" t="s">
        <v>133</v>
      </c>
      <c r="AU149" s="231" t="s">
        <v>90</v>
      </c>
      <c r="AY149" s="16" t="s">
        <v>131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6" t="s">
        <v>88</v>
      </c>
      <c r="BK149" s="232">
        <f>ROUND(I149*H149,2)</f>
        <v>0</v>
      </c>
      <c r="BL149" s="16" t="s">
        <v>137</v>
      </c>
      <c r="BM149" s="231" t="s">
        <v>177</v>
      </c>
    </row>
    <row r="150" s="13" customFormat="1">
      <c r="A150" s="13"/>
      <c r="B150" s="233"/>
      <c r="C150" s="234"/>
      <c r="D150" s="235" t="s">
        <v>139</v>
      </c>
      <c r="E150" s="236" t="s">
        <v>1</v>
      </c>
      <c r="F150" s="237" t="s">
        <v>178</v>
      </c>
      <c r="G150" s="234"/>
      <c r="H150" s="238">
        <v>18.064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139</v>
      </c>
      <c r="AU150" s="244" t="s">
        <v>90</v>
      </c>
      <c r="AV150" s="13" t="s">
        <v>90</v>
      </c>
      <c r="AW150" s="13" t="s">
        <v>37</v>
      </c>
      <c r="AX150" s="13" t="s">
        <v>88</v>
      </c>
      <c r="AY150" s="244" t="s">
        <v>131</v>
      </c>
    </row>
    <row r="151" s="2" customFormat="1" ht="16.5" customHeight="1">
      <c r="A151" s="38"/>
      <c r="B151" s="39"/>
      <c r="C151" s="219" t="s">
        <v>179</v>
      </c>
      <c r="D151" s="219" t="s">
        <v>133</v>
      </c>
      <c r="E151" s="220" t="s">
        <v>180</v>
      </c>
      <c r="F151" s="221" t="s">
        <v>181</v>
      </c>
      <c r="G151" s="222" t="s">
        <v>155</v>
      </c>
      <c r="H151" s="223">
        <v>11.289999999999999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45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137</v>
      </c>
      <c r="AT151" s="231" t="s">
        <v>133</v>
      </c>
      <c r="AU151" s="231" t="s">
        <v>90</v>
      </c>
      <c r="AY151" s="16" t="s">
        <v>131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6" t="s">
        <v>88</v>
      </c>
      <c r="BK151" s="232">
        <f>ROUND(I151*H151,2)</f>
        <v>0</v>
      </c>
      <c r="BL151" s="16" t="s">
        <v>137</v>
      </c>
      <c r="BM151" s="231" t="s">
        <v>182</v>
      </c>
    </row>
    <row r="152" s="13" customFormat="1">
      <c r="A152" s="13"/>
      <c r="B152" s="233"/>
      <c r="C152" s="234"/>
      <c r="D152" s="235" t="s">
        <v>139</v>
      </c>
      <c r="E152" s="236" t="s">
        <v>1</v>
      </c>
      <c r="F152" s="237" t="s">
        <v>183</v>
      </c>
      <c r="G152" s="234"/>
      <c r="H152" s="238">
        <v>11.289999999999999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139</v>
      </c>
      <c r="AU152" s="244" t="s">
        <v>90</v>
      </c>
      <c r="AV152" s="13" t="s">
        <v>90</v>
      </c>
      <c r="AW152" s="13" t="s">
        <v>37</v>
      </c>
      <c r="AX152" s="13" t="s">
        <v>88</v>
      </c>
      <c r="AY152" s="244" t="s">
        <v>131</v>
      </c>
    </row>
    <row r="153" s="2" customFormat="1" ht="24.15" customHeight="1">
      <c r="A153" s="38"/>
      <c r="B153" s="39"/>
      <c r="C153" s="219" t="s">
        <v>184</v>
      </c>
      <c r="D153" s="219" t="s">
        <v>133</v>
      </c>
      <c r="E153" s="220" t="s">
        <v>185</v>
      </c>
      <c r="F153" s="221" t="s">
        <v>186</v>
      </c>
      <c r="G153" s="222" t="s">
        <v>155</v>
      </c>
      <c r="H153" s="223">
        <v>3.1890000000000001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45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137</v>
      </c>
      <c r="AT153" s="231" t="s">
        <v>133</v>
      </c>
      <c r="AU153" s="231" t="s">
        <v>90</v>
      </c>
      <c r="AY153" s="16" t="s">
        <v>131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6" t="s">
        <v>88</v>
      </c>
      <c r="BK153" s="232">
        <f>ROUND(I153*H153,2)</f>
        <v>0</v>
      </c>
      <c r="BL153" s="16" t="s">
        <v>137</v>
      </c>
      <c r="BM153" s="231" t="s">
        <v>187</v>
      </c>
    </row>
    <row r="154" s="13" customFormat="1">
      <c r="A154" s="13"/>
      <c r="B154" s="233"/>
      <c r="C154" s="234"/>
      <c r="D154" s="235" t="s">
        <v>139</v>
      </c>
      <c r="E154" s="236" t="s">
        <v>1</v>
      </c>
      <c r="F154" s="237" t="s">
        <v>188</v>
      </c>
      <c r="G154" s="234"/>
      <c r="H154" s="238">
        <v>3.1890000000000001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139</v>
      </c>
      <c r="AU154" s="244" t="s">
        <v>90</v>
      </c>
      <c r="AV154" s="13" t="s">
        <v>90</v>
      </c>
      <c r="AW154" s="13" t="s">
        <v>37</v>
      </c>
      <c r="AX154" s="13" t="s">
        <v>88</v>
      </c>
      <c r="AY154" s="244" t="s">
        <v>131</v>
      </c>
    </row>
    <row r="155" s="2" customFormat="1" ht="21.75" customHeight="1">
      <c r="A155" s="38"/>
      <c r="B155" s="39"/>
      <c r="C155" s="219" t="s">
        <v>189</v>
      </c>
      <c r="D155" s="219" t="s">
        <v>133</v>
      </c>
      <c r="E155" s="220" t="s">
        <v>190</v>
      </c>
      <c r="F155" s="221" t="s">
        <v>191</v>
      </c>
      <c r="G155" s="222" t="s">
        <v>155</v>
      </c>
      <c r="H155" s="223">
        <v>3.1890000000000001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45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137</v>
      </c>
      <c r="AT155" s="231" t="s">
        <v>133</v>
      </c>
      <c r="AU155" s="231" t="s">
        <v>90</v>
      </c>
      <c r="AY155" s="16" t="s">
        <v>131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6" t="s">
        <v>88</v>
      </c>
      <c r="BK155" s="232">
        <f>ROUND(I155*H155,2)</f>
        <v>0</v>
      </c>
      <c r="BL155" s="16" t="s">
        <v>137</v>
      </c>
      <c r="BM155" s="231" t="s">
        <v>192</v>
      </c>
    </row>
    <row r="156" s="12" customFormat="1" ht="22.8" customHeight="1">
      <c r="A156" s="12"/>
      <c r="B156" s="203"/>
      <c r="C156" s="204"/>
      <c r="D156" s="205" t="s">
        <v>79</v>
      </c>
      <c r="E156" s="217" t="s">
        <v>152</v>
      </c>
      <c r="F156" s="217" t="s">
        <v>193</v>
      </c>
      <c r="G156" s="204"/>
      <c r="H156" s="204"/>
      <c r="I156" s="207"/>
      <c r="J156" s="218">
        <f>BK156</f>
        <v>0</v>
      </c>
      <c r="K156" s="204"/>
      <c r="L156" s="209"/>
      <c r="M156" s="210"/>
      <c r="N156" s="211"/>
      <c r="O156" s="211"/>
      <c r="P156" s="212">
        <f>SUM(P157:P163)</f>
        <v>0</v>
      </c>
      <c r="Q156" s="211"/>
      <c r="R156" s="212">
        <f>SUM(R157:R163)</f>
        <v>0.86054399999999998</v>
      </c>
      <c r="S156" s="211"/>
      <c r="T156" s="213">
        <f>SUM(T157:T163)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4" t="s">
        <v>88</v>
      </c>
      <c r="AT156" s="215" t="s">
        <v>79</v>
      </c>
      <c r="AU156" s="215" t="s">
        <v>88</v>
      </c>
      <c r="AY156" s="214" t="s">
        <v>131</v>
      </c>
      <c r="BK156" s="216">
        <f>SUM(BK157:BK163)</f>
        <v>0</v>
      </c>
    </row>
    <row r="157" s="2" customFormat="1" ht="16.5" customHeight="1">
      <c r="A157" s="38"/>
      <c r="B157" s="39"/>
      <c r="C157" s="219" t="s">
        <v>194</v>
      </c>
      <c r="D157" s="219" t="s">
        <v>133</v>
      </c>
      <c r="E157" s="220" t="s">
        <v>195</v>
      </c>
      <c r="F157" s="221" t="s">
        <v>196</v>
      </c>
      <c r="G157" s="222" t="s">
        <v>136</v>
      </c>
      <c r="H157" s="223">
        <v>2.8799999999999999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45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137</v>
      </c>
      <c r="AT157" s="231" t="s">
        <v>133</v>
      </c>
      <c r="AU157" s="231" t="s">
        <v>90</v>
      </c>
      <c r="AY157" s="16" t="s">
        <v>131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6" t="s">
        <v>88</v>
      </c>
      <c r="BK157" s="232">
        <f>ROUND(I157*H157,2)</f>
        <v>0</v>
      </c>
      <c r="BL157" s="16" t="s">
        <v>137</v>
      </c>
      <c r="BM157" s="231" t="s">
        <v>197</v>
      </c>
    </row>
    <row r="158" s="13" customFormat="1">
      <c r="A158" s="13"/>
      <c r="B158" s="233"/>
      <c r="C158" s="234"/>
      <c r="D158" s="235" t="s">
        <v>139</v>
      </c>
      <c r="E158" s="236" t="s">
        <v>1</v>
      </c>
      <c r="F158" s="237" t="s">
        <v>140</v>
      </c>
      <c r="G158" s="234"/>
      <c r="H158" s="238">
        <v>2.8799999999999999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139</v>
      </c>
      <c r="AU158" s="244" t="s">
        <v>90</v>
      </c>
      <c r="AV158" s="13" t="s">
        <v>90</v>
      </c>
      <c r="AW158" s="13" t="s">
        <v>37</v>
      </c>
      <c r="AX158" s="13" t="s">
        <v>88</v>
      </c>
      <c r="AY158" s="244" t="s">
        <v>131</v>
      </c>
    </row>
    <row r="159" s="2" customFormat="1" ht="24.15" customHeight="1">
      <c r="A159" s="38"/>
      <c r="B159" s="39"/>
      <c r="C159" s="219" t="s">
        <v>198</v>
      </c>
      <c r="D159" s="219" t="s">
        <v>133</v>
      </c>
      <c r="E159" s="220" t="s">
        <v>199</v>
      </c>
      <c r="F159" s="221" t="s">
        <v>200</v>
      </c>
      <c r="G159" s="222" t="s">
        <v>136</v>
      </c>
      <c r="H159" s="223">
        <v>2.8799999999999999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45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137</v>
      </c>
      <c r="AT159" s="231" t="s">
        <v>133</v>
      </c>
      <c r="AU159" s="231" t="s">
        <v>90</v>
      </c>
      <c r="AY159" s="16" t="s">
        <v>131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6" t="s">
        <v>88</v>
      </c>
      <c r="BK159" s="232">
        <f>ROUND(I159*H159,2)</f>
        <v>0</v>
      </c>
      <c r="BL159" s="16" t="s">
        <v>137</v>
      </c>
      <c r="BM159" s="231" t="s">
        <v>201</v>
      </c>
    </row>
    <row r="160" s="13" customFormat="1">
      <c r="A160" s="13"/>
      <c r="B160" s="233"/>
      <c r="C160" s="234"/>
      <c r="D160" s="235" t="s">
        <v>139</v>
      </c>
      <c r="E160" s="236" t="s">
        <v>1</v>
      </c>
      <c r="F160" s="237" t="s">
        <v>140</v>
      </c>
      <c r="G160" s="234"/>
      <c r="H160" s="238">
        <v>2.8799999999999999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139</v>
      </c>
      <c r="AU160" s="244" t="s">
        <v>90</v>
      </c>
      <c r="AV160" s="13" t="s">
        <v>90</v>
      </c>
      <c r="AW160" s="13" t="s">
        <v>37</v>
      </c>
      <c r="AX160" s="13" t="s">
        <v>88</v>
      </c>
      <c r="AY160" s="244" t="s">
        <v>131</v>
      </c>
    </row>
    <row r="161" s="2" customFormat="1" ht="24.15" customHeight="1">
      <c r="A161" s="38"/>
      <c r="B161" s="39"/>
      <c r="C161" s="219" t="s">
        <v>8</v>
      </c>
      <c r="D161" s="219" t="s">
        <v>133</v>
      </c>
      <c r="E161" s="220" t="s">
        <v>202</v>
      </c>
      <c r="F161" s="221" t="s">
        <v>203</v>
      </c>
      <c r="G161" s="222" t="s">
        <v>136</v>
      </c>
      <c r="H161" s="223">
        <v>2.8799999999999999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45</v>
      </c>
      <c r="O161" s="91"/>
      <c r="P161" s="229">
        <f>O161*H161</f>
        <v>0</v>
      </c>
      <c r="Q161" s="229">
        <v>0.088800000000000004</v>
      </c>
      <c r="R161" s="229">
        <f>Q161*H161</f>
        <v>0.25574400000000003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137</v>
      </c>
      <c r="AT161" s="231" t="s">
        <v>133</v>
      </c>
      <c r="AU161" s="231" t="s">
        <v>90</v>
      </c>
      <c r="AY161" s="16" t="s">
        <v>131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6" t="s">
        <v>88</v>
      </c>
      <c r="BK161" s="232">
        <f>ROUND(I161*H161,2)</f>
        <v>0</v>
      </c>
      <c r="BL161" s="16" t="s">
        <v>137</v>
      </c>
      <c r="BM161" s="231" t="s">
        <v>204</v>
      </c>
    </row>
    <row r="162" s="13" customFormat="1">
      <c r="A162" s="13"/>
      <c r="B162" s="233"/>
      <c r="C162" s="234"/>
      <c r="D162" s="235" t="s">
        <v>139</v>
      </c>
      <c r="E162" s="236" t="s">
        <v>1</v>
      </c>
      <c r="F162" s="237" t="s">
        <v>140</v>
      </c>
      <c r="G162" s="234"/>
      <c r="H162" s="238">
        <v>2.8799999999999999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139</v>
      </c>
      <c r="AU162" s="244" t="s">
        <v>90</v>
      </c>
      <c r="AV162" s="13" t="s">
        <v>90</v>
      </c>
      <c r="AW162" s="13" t="s">
        <v>37</v>
      </c>
      <c r="AX162" s="13" t="s">
        <v>88</v>
      </c>
      <c r="AY162" s="244" t="s">
        <v>131</v>
      </c>
    </row>
    <row r="163" s="2" customFormat="1" ht="24.15" customHeight="1">
      <c r="A163" s="38"/>
      <c r="B163" s="39"/>
      <c r="C163" s="256" t="s">
        <v>205</v>
      </c>
      <c r="D163" s="256" t="s">
        <v>206</v>
      </c>
      <c r="E163" s="257" t="s">
        <v>207</v>
      </c>
      <c r="F163" s="258" t="s">
        <v>208</v>
      </c>
      <c r="G163" s="259" t="s">
        <v>136</v>
      </c>
      <c r="H163" s="260">
        <v>2.8799999999999999</v>
      </c>
      <c r="I163" s="261"/>
      <c r="J163" s="262">
        <f>ROUND(I163*H163,2)</f>
        <v>0</v>
      </c>
      <c r="K163" s="263"/>
      <c r="L163" s="264"/>
      <c r="M163" s="265" t="s">
        <v>1</v>
      </c>
      <c r="N163" s="266" t="s">
        <v>45</v>
      </c>
      <c r="O163" s="91"/>
      <c r="P163" s="229">
        <f>O163*H163</f>
        <v>0</v>
      </c>
      <c r="Q163" s="229">
        <v>0.20999999999999999</v>
      </c>
      <c r="R163" s="229">
        <f>Q163*H163</f>
        <v>0.6048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168</v>
      </c>
      <c r="AT163" s="231" t="s">
        <v>206</v>
      </c>
      <c r="AU163" s="231" t="s">
        <v>90</v>
      </c>
      <c r="AY163" s="16" t="s">
        <v>131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6" t="s">
        <v>88</v>
      </c>
      <c r="BK163" s="232">
        <f>ROUND(I163*H163,2)</f>
        <v>0</v>
      </c>
      <c r="BL163" s="16" t="s">
        <v>137</v>
      </c>
      <c r="BM163" s="231" t="s">
        <v>209</v>
      </c>
    </row>
    <row r="164" s="12" customFormat="1" ht="22.8" customHeight="1">
      <c r="A164" s="12"/>
      <c r="B164" s="203"/>
      <c r="C164" s="204"/>
      <c r="D164" s="205" t="s">
        <v>79</v>
      </c>
      <c r="E164" s="217" t="s">
        <v>160</v>
      </c>
      <c r="F164" s="217" t="s">
        <v>210</v>
      </c>
      <c r="G164" s="204"/>
      <c r="H164" s="204"/>
      <c r="I164" s="207"/>
      <c r="J164" s="218">
        <f>BK164</f>
        <v>0</v>
      </c>
      <c r="K164" s="204"/>
      <c r="L164" s="209"/>
      <c r="M164" s="210"/>
      <c r="N164" s="211"/>
      <c r="O164" s="211"/>
      <c r="P164" s="212">
        <f>SUM(P165:P183)</f>
        <v>0</v>
      </c>
      <c r="Q164" s="211"/>
      <c r="R164" s="212">
        <f>SUM(R165:R183)</f>
        <v>6.4210801000000002</v>
      </c>
      <c r="S164" s="211"/>
      <c r="T164" s="213">
        <f>SUM(T165:T183)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88</v>
      </c>
      <c r="AT164" s="215" t="s">
        <v>79</v>
      </c>
      <c r="AU164" s="215" t="s">
        <v>88</v>
      </c>
      <c r="AY164" s="214" t="s">
        <v>131</v>
      </c>
      <c r="BK164" s="216">
        <f>SUM(BK165:BK183)</f>
        <v>0</v>
      </c>
    </row>
    <row r="165" s="2" customFormat="1" ht="24.15" customHeight="1">
      <c r="A165" s="38"/>
      <c r="B165" s="39"/>
      <c r="C165" s="219" t="s">
        <v>211</v>
      </c>
      <c r="D165" s="219" t="s">
        <v>133</v>
      </c>
      <c r="E165" s="220" t="s">
        <v>212</v>
      </c>
      <c r="F165" s="221" t="s">
        <v>213</v>
      </c>
      <c r="G165" s="222" t="s">
        <v>136</v>
      </c>
      <c r="H165" s="223">
        <v>113.40300000000001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45</v>
      </c>
      <c r="O165" s="91"/>
      <c r="P165" s="229">
        <f>O165*H165</f>
        <v>0</v>
      </c>
      <c r="Q165" s="229">
        <v>0.035000000000000003</v>
      </c>
      <c r="R165" s="229">
        <f>Q165*H165</f>
        <v>3.9691050000000008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137</v>
      </c>
      <c r="AT165" s="231" t="s">
        <v>133</v>
      </c>
      <c r="AU165" s="231" t="s">
        <v>90</v>
      </c>
      <c r="AY165" s="16" t="s">
        <v>131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6" t="s">
        <v>88</v>
      </c>
      <c r="BK165" s="232">
        <f>ROUND(I165*H165,2)</f>
        <v>0</v>
      </c>
      <c r="BL165" s="16" t="s">
        <v>137</v>
      </c>
      <c r="BM165" s="231" t="s">
        <v>214</v>
      </c>
    </row>
    <row r="166" s="13" customFormat="1">
      <c r="A166" s="13"/>
      <c r="B166" s="233"/>
      <c r="C166" s="234"/>
      <c r="D166" s="235" t="s">
        <v>139</v>
      </c>
      <c r="E166" s="236" t="s">
        <v>1</v>
      </c>
      <c r="F166" s="237" t="s">
        <v>215</v>
      </c>
      <c r="G166" s="234"/>
      <c r="H166" s="238">
        <v>113.40300000000001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139</v>
      </c>
      <c r="AU166" s="244" t="s">
        <v>90</v>
      </c>
      <c r="AV166" s="13" t="s">
        <v>90</v>
      </c>
      <c r="AW166" s="13" t="s">
        <v>37</v>
      </c>
      <c r="AX166" s="13" t="s">
        <v>88</v>
      </c>
      <c r="AY166" s="244" t="s">
        <v>131</v>
      </c>
    </row>
    <row r="167" s="2" customFormat="1" ht="24.15" customHeight="1">
      <c r="A167" s="38"/>
      <c r="B167" s="39"/>
      <c r="C167" s="219" t="s">
        <v>216</v>
      </c>
      <c r="D167" s="219" t="s">
        <v>133</v>
      </c>
      <c r="E167" s="220" t="s">
        <v>217</v>
      </c>
      <c r="F167" s="221" t="s">
        <v>218</v>
      </c>
      <c r="G167" s="222" t="s">
        <v>136</v>
      </c>
      <c r="H167" s="223">
        <v>15.946999999999999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45</v>
      </c>
      <c r="O167" s="91"/>
      <c r="P167" s="229">
        <f>O167*H167</f>
        <v>0</v>
      </c>
      <c r="Q167" s="229">
        <v>0.035000000000000003</v>
      </c>
      <c r="R167" s="229">
        <f>Q167*H167</f>
        <v>0.558145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137</v>
      </c>
      <c r="AT167" s="231" t="s">
        <v>133</v>
      </c>
      <c r="AU167" s="231" t="s">
        <v>90</v>
      </c>
      <c r="AY167" s="16" t="s">
        <v>131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6" t="s">
        <v>88</v>
      </c>
      <c r="BK167" s="232">
        <f>ROUND(I167*H167,2)</f>
        <v>0</v>
      </c>
      <c r="BL167" s="16" t="s">
        <v>137</v>
      </c>
      <c r="BM167" s="231" t="s">
        <v>219</v>
      </c>
    </row>
    <row r="168" s="13" customFormat="1">
      <c r="A168" s="13"/>
      <c r="B168" s="233"/>
      <c r="C168" s="234"/>
      <c r="D168" s="235" t="s">
        <v>139</v>
      </c>
      <c r="E168" s="236" t="s">
        <v>1</v>
      </c>
      <c r="F168" s="237" t="s">
        <v>220</v>
      </c>
      <c r="G168" s="234"/>
      <c r="H168" s="238">
        <v>15.946999999999999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139</v>
      </c>
      <c r="AU168" s="244" t="s">
        <v>90</v>
      </c>
      <c r="AV168" s="13" t="s">
        <v>90</v>
      </c>
      <c r="AW168" s="13" t="s">
        <v>37</v>
      </c>
      <c r="AX168" s="13" t="s">
        <v>88</v>
      </c>
      <c r="AY168" s="244" t="s">
        <v>131</v>
      </c>
    </row>
    <row r="169" s="2" customFormat="1" ht="24.15" customHeight="1">
      <c r="A169" s="38"/>
      <c r="B169" s="39"/>
      <c r="C169" s="219" t="s">
        <v>221</v>
      </c>
      <c r="D169" s="219" t="s">
        <v>133</v>
      </c>
      <c r="E169" s="220" t="s">
        <v>222</v>
      </c>
      <c r="F169" s="221" t="s">
        <v>223</v>
      </c>
      <c r="G169" s="222" t="s">
        <v>136</v>
      </c>
      <c r="H169" s="223">
        <v>113.40300000000001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45</v>
      </c>
      <c r="O169" s="91"/>
      <c r="P169" s="229">
        <f>O169*H169</f>
        <v>0</v>
      </c>
      <c r="Q169" s="229">
        <v>0.0167</v>
      </c>
      <c r="R169" s="229">
        <f>Q169*H169</f>
        <v>1.8938301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137</v>
      </c>
      <c r="AT169" s="231" t="s">
        <v>133</v>
      </c>
      <c r="AU169" s="231" t="s">
        <v>90</v>
      </c>
      <c r="AY169" s="16" t="s">
        <v>131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6" t="s">
        <v>88</v>
      </c>
      <c r="BK169" s="232">
        <f>ROUND(I169*H169,2)</f>
        <v>0</v>
      </c>
      <c r="BL169" s="16" t="s">
        <v>137</v>
      </c>
      <c r="BM169" s="231" t="s">
        <v>224</v>
      </c>
    </row>
    <row r="170" s="13" customFormat="1">
      <c r="A170" s="13"/>
      <c r="B170" s="233"/>
      <c r="C170" s="234"/>
      <c r="D170" s="235" t="s">
        <v>139</v>
      </c>
      <c r="E170" s="236" t="s">
        <v>1</v>
      </c>
      <c r="F170" s="237" t="s">
        <v>215</v>
      </c>
      <c r="G170" s="234"/>
      <c r="H170" s="238">
        <v>113.40300000000001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139</v>
      </c>
      <c r="AU170" s="244" t="s">
        <v>90</v>
      </c>
      <c r="AV170" s="13" t="s">
        <v>90</v>
      </c>
      <c r="AW170" s="13" t="s">
        <v>37</v>
      </c>
      <c r="AX170" s="13" t="s">
        <v>88</v>
      </c>
      <c r="AY170" s="244" t="s">
        <v>131</v>
      </c>
    </row>
    <row r="171" s="2" customFormat="1" ht="24.15" customHeight="1">
      <c r="A171" s="38"/>
      <c r="B171" s="39"/>
      <c r="C171" s="256" t="s">
        <v>225</v>
      </c>
      <c r="D171" s="256" t="s">
        <v>206</v>
      </c>
      <c r="E171" s="257" t="s">
        <v>226</v>
      </c>
      <c r="F171" s="258" t="s">
        <v>227</v>
      </c>
      <c r="G171" s="259" t="s">
        <v>136</v>
      </c>
      <c r="H171" s="260">
        <v>113.40300000000001</v>
      </c>
      <c r="I171" s="261"/>
      <c r="J171" s="262">
        <f>ROUND(I171*H171,2)</f>
        <v>0</v>
      </c>
      <c r="K171" s="263"/>
      <c r="L171" s="264"/>
      <c r="M171" s="265" t="s">
        <v>1</v>
      </c>
      <c r="N171" s="266" t="s">
        <v>45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168</v>
      </c>
      <c r="AT171" s="231" t="s">
        <v>206</v>
      </c>
      <c r="AU171" s="231" t="s">
        <v>90</v>
      </c>
      <c r="AY171" s="16" t="s">
        <v>131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6" t="s">
        <v>88</v>
      </c>
      <c r="BK171" s="232">
        <f>ROUND(I171*H171,2)</f>
        <v>0</v>
      </c>
      <c r="BL171" s="16" t="s">
        <v>137</v>
      </c>
      <c r="BM171" s="231" t="s">
        <v>228</v>
      </c>
    </row>
    <row r="172" s="13" customFormat="1">
      <c r="A172" s="13"/>
      <c r="B172" s="233"/>
      <c r="C172" s="234"/>
      <c r="D172" s="235" t="s">
        <v>139</v>
      </c>
      <c r="E172" s="236" t="s">
        <v>1</v>
      </c>
      <c r="F172" s="237" t="s">
        <v>215</v>
      </c>
      <c r="G172" s="234"/>
      <c r="H172" s="238">
        <v>113.40300000000001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139</v>
      </c>
      <c r="AU172" s="244" t="s">
        <v>90</v>
      </c>
      <c r="AV172" s="13" t="s">
        <v>90</v>
      </c>
      <c r="AW172" s="13" t="s">
        <v>37</v>
      </c>
      <c r="AX172" s="13" t="s">
        <v>88</v>
      </c>
      <c r="AY172" s="244" t="s">
        <v>131</v>
      </c>
    </row>
    <row r="173" s="2" customFormat="1" ht="24.15" customHeight="1">
      <c r="A173" s="38"/>
      <c r="B173" s="39"/>
      <c r="C173" s="219" t="s">
        <v>7</v>
      </c>
      <c r="D173" s="219" t="s">
        <v>133</v>
      </c>
      <c r="E173" s="220" t="s">
        <v>229</v>
      </c>
      <c r="F173" s="221" t="s">
        <v>230</v>
      </c>
      <c r="G173" s="222" t="s">
        <v>136</v>
      </c>
      <c r="H173" s="223">
        <v>124.743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45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137</v>
      </c>
      <c r="AT173" s="231" t="s">
        <v>133</v>
      </c>
      <c r="AU173" s="231" t="s">
        <v>90</v>
      </c>
      <c r="AY173" s="16" t="s">
        <v>131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6" t="s">
        <v>88</v>
      </c>
      <c r="BK173" s="232">
        <f>ROUND(I173*H173,2)</f>
        <v>0</v>
      </c>
      <c r="BL173" s="16" t="s">
        <v>137</v>
      </c>
      <c r="BM173" s="231" t="s">
        <v>231</v>
      </c>
    </row>
    <row r="174" s="13" customFormat="1">
      <c r="A174" s="13"/>
      <c r="B174" s="233"/>
      <c r="C174" s="234"/>
      <c r="D174" s="235" t="s">
        <v>139</v>
      </c>
      <c r="E174" s="236" t="s">
        <v>1</v>
      </c>
      <c r="F174" s="237" t="s">
        <v>215</v>
      </c>
      <c r="G174" s="234"/>
      <c r="H174" s="238">
        <v>113.40300000000001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139</v>
      </c>
      <c r="AU174" s="244" t="s">
        <v>90</v>
      </c>
      <c r="AV174" s="13" t="s">
        <v>90</v>
      </c>
      <c r="AW174" s="13" t="s">
        <v>37</v>
      </c>
      <c r="AX174" s="13" t="s">
        <v>88</v>
      </c>
      <c r="AY174" s="244" t="s">
        <v>131</v>
      </c>
    </row>
    <row r="175" s="13" customFormat="1">
      <c r="A175" s="13"/>
      <c r="B175" s="233"/>
      <c r="C175" s="234"/>
      <c r="D175" s="235" t="s">
        <v>139</v>
      </c>
      <c r="E175" s="234"/>
      <c r="F175" s="237" t="s">
        <v>232</v>
      </c>
      <c r="G175" s="234"/>
      <c r="H175" s="238">
        <v>124.743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139</v>
      </c>
      <c r="AU175" s="244" t="s">
        <v>90</v>
      </c>
      <c r="AV175" s="13" t="s">
        <v>90</v>
      </c>
      <c r="AW175" s="13" t="s">
        <v>4</v>
      </c>
      <c r="AX175" s="13" t="s">
        <v>88</v>
      </c>
      <c r="AY175" s="244" t="s">
        <v>131</v>
      </c>
    </row>
    <row r="176" s="2" customFormat="1" ht="33" customHeight="1">
      <c r="A176" s="38"/>
      <c r="B176" s="39"/>
      <c r="C176" s="219" t="s">
        <v>233</v>
      </c>
      <c r="D176" s="219" t="s">
        <v>133</v>
      </c>
      <c r="E176" s="220" t="s">
        <v>234</v>
      </c>
      <c r="F176" s="221" t="s">
        <v>235</v>
      </c>
      <c r="G176" s="222" t="s">
        <v>136</v>
      </c>
      <c r="H176" s="223">
        <v>23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45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137</v>
      </c>
      <c r="AT176" s="231" t="s">
        <v>133</v>
      </c>
      <c r="AU176" s="231" t="s">
        <v>90</v>
      </c>
      <c r="AY176" s="16" t="s">
        <v>131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6" t="s">
        <v>88</v>
      </c>
      <c r="BK176" s="232">
        <f>ROUND(I176*H176,2)</f>
        <v>0</v>
      </c>
      <c r="BL176" s="16" t="s">
        <v>137</v>
      </c>
      <c r="BM176" s="231" t="s">
        <v>236</v>
      </c>
    </row>
    <row r="177" s="13" customFormat="1">
      <c r="A177" s="13"/>
      <c r="B177" s="233"/>
      <c r="C177" s="234"/>
      <c r="D177" s="235" t="s">
        <v>139</v>
      </c>
      <c r="E177" s="236" t="s">
        <v>1</v>
      </c>
      <c r="F177" s="237" t="s">
        <v>237</v>
      </c>
      <c r="G177" s="234"/>
      <c r="H177" s="238">
        <v>23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139</v>
      </c>
      <c r="AU177" s="244" t="s">
        <v>90</v>
      </c>
      <c r="AV177" s="13" t="s">
        <v>90</v>
      </c>
      <c r="AW177" s="13" t="s">
        <v>37</v>
      </c>
      <c r="AX177" s="13" t="s">
        <v>88</v>
      </c>
      <c r="AY177" s="244" t="s">
        <v>131</v>
      </c>
    </row>
    <row r="178" s="2" customFormat="1" ht="16.5" customHeight="1">
      <c r="A178" s="38"/>
      <c r="B178" s="39"/>
      <c r="C178" s="219" t="s">
        <v>238</v>
      </c>
      <c r="D178" s="219" t="s">
        <v>133</v>
      </c>
      <c r="E178" s="220" t="s">
        <v>239</v>
      </c>
      <c r="F178" s="221" t="s">
        <v>240</v>
      </c>
      <c r="G178" s="222" t="s">
        <v>136</v>
      </c>
      <c r="H178" s="223">
        <v>113.40300000000001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45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137</v>
      </c>
      <c r="AT178" s="231" t="s">
        <v>133</v>
      </c>
      <c r="AU178" s="231" t="s">
        <v>90</v>
      </c>
      <c r="AY178" s="16" t="s">
        <v>131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6" t="s">
        <v>88</v>
      </c>
      <c r="BK178" s="232">
        <f>ROUND(I178*H178,2)</f>
        <v>0</v>
      </c>
      <c r="BL178" s="16" t="s">
        <v>137</v>
      </c>
      <c r="BM178" s="231" t="s">
        <v>241</v>
      </c>
    </row>
    <row r="179" s="13" customFormat="1">
      <c r="A179" s="13"/>
      <c r="B179" s="233"/>
      <c r="C179" s="234"/>
      <c r="D179" s="235" t="s">
        <v>139</v>
      </c>
      <c r="E179" s="236" t="s">
        <v>1</v>
      </c>
      <c r="F179" s="237" t="s">
        <v>215</v>
      </c>
      <c r="G179" s="234"/>
      <c r="H179" s="238">
        <v>113.40300000000001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139</v>
      </c>
      <c r="AU179" s="244" t="s">
        <v>90</v>
      </c>
      <c r="AV179" s="13" t="s">
        <v>90</v>
      </c>
      <c r="AW179" s="13" t="s">
        <v>37</v>
      </c>
      <c r="AX179" s="13" t="s">
        <v>88</v>
      </c>
      <c r="AY179" s="244" t="s">
        <v>131</v>
      </c>
    </row>
    <row r="180" s="2" customFormat="1" ht="24.15" customHeight="1">
      <c r="A180" s="38"/>
      <c r="B180" s="39"/>
      <c r="C180" s="219" t="s">
        <v>242</v>
      </c>
      <c r="D180" s="219" t="s">
        <v>133</v>
      </c>
      <c r="E180" s="220" t="s">
        <v>243</v>
      </c>
      <c r="F180" s="221" t="s">
        <v>244</v>
      </c>
      <c r="G180" s="222" t="s">
        <v>136</v>
      </c>
      <c r="H180" s="223">
        <v>113.40300000000001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45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137</v>
      </c>
      <c r="AT180" s="231" t="s">
        <v>133</v>
      </c>
      <c r="AU180" s="231" t="s">
        <v>90</v>
      </c>
      <c r="AY180" s="16" t="s">
        <v>131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6" t="s">
        <v>88</v>
      </c>
      <c r="BK180" s="232">
        <f>ROUND(I180*H180,2)</f>
        <v>0</v>
      </c>
      <c r="BL180" s="16" t="s">
        <v>137</v>
      </c>
      <c r="BM180" s="231" t="s">
        <v>245</v>
      </c>
    </row>
    <row r="181" s="13" customFormat="1">
      <c r="A181" s="13"/>
      <c r="B181" s="233"/>
      <c r="C181" s="234"/>
      <c r="D181" s="235" t="s">
        <v>139</v>
      </c>
      <c r="E181" s="236" t="s">
        <v>1</v>
      </c>
      <c r="F181" s="237" t="s">
        <v>215</v>
      </c>
      <c r="G181" s="234"/>
      <c r="H181" s="238">
        <v>113.40300000000001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139</v>
      </c>
      <c r="AU181" s="244" t="s">
        <v>90</v>
      </c>
      <c r="AV181" s="13" t="s">
        <v>90</v>
      </c>
      <c r="AW181" s="13" t="s">
        <v>37</v>
      </c>
      <c r="AX181" s="13" t="s">
        <v>88</v>
      </c>
      <c r="AY181" s="244" t="s">
        <v>131</v>
      </c>
    </row>
    <row r="182" s="2" customFormat="1" ht="24.15" customHeight="1">
      <c r="A182" s="38"/>
      <c r="B182" s="39"/>
      <c r="C182" s="219" t="s">
        <v>246</v>
      </c>
      <c r="D182" s="219" t="s">
        <v>133</v>
      </c>
      <c r="E182" s="220" t="s">
        <v>247</v>
      </c>
      <c r="F182" s="221" t="s">
        <v>248</v>
      </c>
      <c r="G182" s="222" t="s">
        <v>249</v>
      </c>
      <c r="H182" s="223">
        <v>70.876999999999995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45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137</v>
      </c>
      <c r="AT182" s="231" t="s">
        <v>133</v>
      </c>
      <c r="AU182" s="231" t="s">
        <v>90</v>
      </c>
      <c r="AY182" s="16" t="s">
        <v>131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6" t="s">
        <v>88</v>
      </c>
      <c r="BK182" s="232">
        <f>ROUND(I182*H182,2)</f>
        <v>0</v>
      </c>
      <c r="BL182" s="16" t="s">
        <v>137</v>
      </c>
      <c r="BM182" s="231" t="s">
        <v>250</v>
      </c>
    </row>
    <row r="183" s="13" customFormat="1">
      <c r="A183" s="13"/>
      <c r="B183" s="233"/>
      <c r="C183" s="234"/>
      <c r="D183" s="235" t="s">
        <v>139</v>
      </c>
      <c r="E183" s="236" t="s">
        <v>1</v>
      </c>
      <c r="F183" s="237" t="s">
        <v>251</v>
      </c>
      <c r="G183" s="234"/>
      <c r="H183" s="238">
        <v>70.876999999999995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139</v>
      </c>
      <c r="AU183" s="244" t="s">
        <v>90</v>
      </c>
      <c r="AV183" s="13" t="s">
        <v>90</v>
      </c>
      <c r="AW183" s="13" t="s">
        <v>37</v>
      </c>
      <c r="AX183" s="13" t="s">
        <v>88</v>
      </c>
      <c r="AY183" s="244" t="s">
        <v>131</v>
      </c>
    </row>
    <row r="184" s="12" customFormat="1" ht="22.8" customHeight="1">
      <c r="A184" s="12"/>
      <c r="B184" s="203"/>
      <c r="C184" s="204"/>
      <c r="D184" s="205" t="s">
        <v>79</v>
      </c>
      <c r="E184" s="217" t="s">
        <v>173</v>
      </c>
      <c r="F184" s="217" t="s">
        <v>252</v>
      </c>
      <c r="G184" s="204"/>
      <c r="H184" s="204"/>
      <c r="I184" s="207"/>
      <c r="J184" s="218">
        <f>BK184</f>
        <v>0</v>
      </c>
      <c r="K184" s="204"/>
      <c r="L184" s="209"/>
      <c r="M184" s="210"/>
      <c r="N184" s="211"/>
      <c r="O184" s="211"/>
      <c r="P184" s="212">
        <f>SUM(P185:P199)</f>
        <v>0</v>
      </c>
      <c r="Q184" s="211"/>
      <c r="R184" s="212">
        <f>SUM(R185:R199)</f>
        <v>0.0019440000000000002</v>
      </c>
      <c r="S184" s="211"/>
      <c r="T184" s="213">
        <f>SUM(T185:T199)</f>
        <v>6.4675000000000002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4" t="s">
        <v>88</v>
      </c>
      <c r="AT184" s="215" t="s">
        <v>79</v>
      </c>
      <c r="AU184" s="215" t="s">
        <v>88</v>
      </c>
      <c r="AY184" s="214" t="s">
        <v>131</v>
      </c>
      <c r="BK184" s="216">
        <f>SUM(BK185:BK199)</f>
        <v>0</v>
      </c>
    </row>
    <row r="185" s="2" customFormat="1" ht="24.15" customHeight="1">
      <c r="A185" s="38"/>
      <c r="B185" s="39"/>
      <c r="C185" s="219" t="s">
        <v>253</v>
      </c>
      <c r="D185" s="219" t="s">
        <v>133</v>
      </c>
      <c r="E185" s="220" t="s">
        <v>254</v>
      </c>
      <c r="F185" s="221" t="s">
        <v>255</v>
      </c>
      <c r="G185" s="222" t="s">
        <v>136</v>
      </c>
      <c r="H185" s="223">
        <v>5.4000000000000004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45</v>
      </c>
      <c r="O185" s="91"/>
      <c r="P185" s="229">
        <f>O185*H185</f>
        <v>0</v>
      </c>
      <c r="Q185" s="229">
        <v>0.00036000000000000002</v>
      </c>
      <c r="R185" s="229">
        <f>Q185*H185</f>
        <v>0.0019440000000000002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137</v>
      </c>
      <c r="AT185" s="231" t="s">
        <v>133</v>
      </c>
      <c r="AU185" s="231" t="s">
        <v>90</v>
      </c>
      <c r="AY185" s="16" t="s">
        <v>131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6" t="s">
        <v>88</v>
      </c>
      <c r="BK185" s="232">
        <f>ROUND(I185*H185,2)</f>
        <v>0</v>
      </c>
      <c r="BL185" s="16" t="s">
        <v>137</v>
      </c>
      <c r="BM185" s="231" t="s">
        <v>256</v>
      </c>
    </row>
    <row r="186" s="13" customFormat="1">
      <c r="A186" s="13"/>
      <c r="B186" s="233"/>
      <c r="C186" s="234"/>
      <c r="D186" s="235" t="s">
        <v>139</v>
      </c>
      <c r="E186" s="236" t="s">
        <v>1</v>
      </c>
      <c r="F186" s="237" t="s">
        <v>257</v>
      </c>
      <c r="G186" s="234"/>
      <c r="H186" s="238">
        <v>5.4000000000000004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139</v>
      </c>
      <c r="AU186" s="244" t="s">
        <v>90</v>
      </c>
      <c r="AV186" s="13" t="s">
        <v>90</v>
      </c>
      <c r="AW186" s="13" t="s">
        <v>37</v>
      </c>
      <c r="AX186" s="13" t="s">
        <v>88</v>
      </c>
      <c r="AY186" s="244" t="s">
        <v>131</v>
      </c>
    </row>
    <row r="187" s="2" customFormat="1" ht="37.8" customHeight="1">
      <c r="A187" s="38"/>
      <c r="B187" s="39"/>
      <c r="C187" s="219" t="s">
        <v>258</v>
      </c>
      <c r="D187" s="219" t="s">
        <v>133</v>
      </c>
      <c r="E187" s="220" t="s">
        <v>259</v>
      </c>
      <c r="F187" s="221" t="s">
        <v>260</v>
      </c>
      <c r="G187" s="222" t="s">
        <v>136</v>
      </c>
      <c r="H187" s="223">
        <v>23.850000000000001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45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137</v>
      </c>
      <c r="AT187" s="231" t="s">
        <v>133</v>
      </c>
      <c r="AU187" s="231" t="s">
        <v>90</v>
      </c>
      <c r="AY187" s="16" t="s">
        <v>131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6" t="s">
        <v>88</v>
      </c>
      <c r="BK187" s="232">
        <f>ROUND(I187*H187,2)</f>
        <v>0</v>
      </c>
      <c r="BL187" s="16" t="s">
        <v>137</v>
      </c>
      <c r="BM187" s="231" t="s">
        <v>261</v>
      </c>
    </row>
    <row r="188" s="13" customFormat="1">
      <c r="A188" s="13"/>
      <c r="B188" s="233"/>
      <c r="C188" s="234"/>
      <c r="D188" s="235" t="s">
        <v>139</v>
      </c>
      <c r="E188" s="236" t="s">
        <v>1</v>
      </c>
      <c r="F188" s="237" t="s">
        <v>262</v>
      </c>
      <c r="G188" s="234"/>
      <c r="H188" s="238">
        <v>23.850000000000001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139</v>
      </c>
      <c r="AU188" s="244" t="s">
        <v>90</v>
      </c>
      <c r="AV188" s="13" t="s">
        <v>90</v>
      </c>
      <c r="AW188" s="13" t="s">
        <v>37</v>
      </c>
      <c r="AX188" s="13" t="s">
        <v>88</v>
      </c>
      <c r="AY188" s="244" t="s">
        <v>131</v>
      </c>
    </row>
    <row r="189" s="2" customFormat="1" ht="37.8" customHeight="1">
      <c r="A189" s="38"/>
      <c r="B189" s="39"/>
      <c r="C189" s="219" t="s">
        <v>263</v>
      </c>
      <c r="D189" s="219" t="s">
        <v>133</v>
      </c>
      <c r="E189" s="220" t="s">
        <v>264</v>
      </c>
      <c r="F189" s="221" t="s">
        <v>265</v>
      </c>
      <c r="G189" s="222" t="s">
        <v>136</v>
      </c>
      <c r="H189" s="223">
        <v>715.5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45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137</v>
      </c>
      <c r="AT189" s="231" t="s">
        <v>133</v>
      </c>
      <c r="AU189" s="231" t="s">
        <v>90</v>
      </c>
      <c r="AY189" s="16" t="s">
        <v>131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6" t="s">
        <v>88</v>
      </c>
      <c r="BK189" s="232">
        <f>ROUND(I189*H189,2)</f>
        <v>0</v>
      </c>
      <c r="BL189" s="16" t="s">
        <v>137</v>
      </c>
      <c r="BM189" s="231" t="s">
        <v>266</v>
      </c>
    </row>
    <row r="190" s="13" customFormat="1">
      <c r="A190" s="13"/>
      <c r="B190" s="233"/>
      <c r="C190" s="234"/>
      <c r="D190" s="235" t="s">
        <v>139</v>
      </c>
      <c r="E190" s="236" t="s">
        <v>1</v>
      </c>
      <c r="F190" s="237" t="s">
        <v>262</v>
      </c>
      <c r="G190" s="234"/>
      <c r="H190" s="238">
        <v>23.850000000000001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139</v>
      </c>
      <c r="AU190" s="244" t="s">
        <v>90</v>
      </c>
      <c r="AV190" s="13" t="s">
        <v>90</v>
      </c>
      <c r="AW190" s="13" t="s">
        <v>37</v>
      </c>
      <c r="AX190" s="13" t="s">
        <v>88</v>
      </c>
      <c r="AY190" s="244" t="s">
        <v>131</v>
      </c>
    </row>
    <row r="191" s="13" customFormat="1">
      <c r="A191" s="13"/>
      <c r="B191" s="233"/>
      <c r="C191" s="234"/>
      <c r="D191" s="235" t="s">
        <v>139</v>
      </c>
      <c r="E191" s="234"/>
      <c r="F191" s="237" t="s">
        <v>267</v>
      </c>
      <c r="G191" s="234"/>
      <c r="H191" s="238">
        <v>715.5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139</v>
      </c>
      <c r="AU191" s="244" t="s">
        <v>90</v>
      </c>
      <c r="AV191" s="13" t="s">
        <v>90</v>
      </c>
      <c r="AW191" s="13" t="s">
        <v>4</v>
      </c>
      <c r="AX191" s="13" t="s">
        <v>88</v>
      </c>
      <c r="AY191" s="244" t="s">
        <v>131</v>
      </c>
    </row>
    <row r="192" s="2" customFormat="1" ht="37.8" customHeight="1">
      <c r="A192" s="38"/>
      <c r="B192" s="39"/>
      <c r="C192" s="219" t="s">
        <v>268</v>
      </c>
      <c r="D192" s="219" t="s">
        <v>133</v>
      </c>
      <c r="E192" s="220" t="s">
        <v>269</v>
      </c>
      <c r="F192" s="221" t="s">
        <v>270</v>
      </c>
      <c r="G192" s="222" t="s">
        <v>136</v>
      </c>
      <c r="H192" s="223">
        <v>23.850000000000001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45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137</v>
      </c>
      <c r="AT192" s="231" t="s">
        <v>133</v>
      </c>
      <c r="AU192" s="231" t="s">
        <v>90</v>
      </c>
      <c r="AY192" s="16" t="s">
        <v>131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6" t="s">
        <v>88</v>
      </c>
      <c r="BK192" s="232">
        <f>ROUND(I192*H192,2)</f>
        <v>0</v>
      </c>
      <c r="BL192" s="16" t="s">
        <v>137</v>
      </c>
      <c r="BM192" s="231" t="s">
        <v>271</v>
      </c>
    </row>
    <row r="193" s="13" customFormat="1">
      <c r="A193" s="13"/>
      <c r="B193" s="233"/>
      <c r="C193" s="234"/>
      <c r="D193" s="235" t="s">
        <v>139</v>
      </c>
      <c r="E193" s="236" t="s">
        <v>1</v>
      </c>
      <c r="F193" s="237" t="s">
        <v>262</v>
      </c>
      <c r="G193" s="234"/>
      <c r="H193" s="238">
        <v>23.850000000000001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139</v>
      </c>
      <c r="AU193" s="244" t="s">
        <v>90</v>
      </c>
      <c r="AV193" s="13" t="s">
        <v>90</v>
      </c>
      <c r="AW193" s="13" t="s">
        <v>37</v>
      </c>
      <c r="AX193" s="13" t="s">
        <v>88</v>
      </c>
      <c r="AY193" s="244" t="s">
        <v>131</v>
      </c>
    </row>
    <row r="194" s="2" customFormat="1" ht="24.15" customHeight="1">
      <c r="A194" s="38"/>
      <c r="B194" s="39"/>
      <c r="C194" s="219" t="s">
        <v>272</v>
      </c>
      <c r="D194" s="219" t="s">
        <v>133</v>
      </c>
      <c r="E194" s="220" t="s">
        <v>273</v>
      </c>
      <c r="F194" s="221" t="s">
        <v>274</v>
      </c>
      <c r="G194" s="222" t="s">
        <v>136</v>
      </c>
      <c r="H194" s="223">
        <v>129.34999999999999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45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0.050000000000000003</v>
      </c>
      <c r="T194" s="230">
        <f>S194*H194</f>
        <v>6.4675000000000002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137</v>
      </c>
      <c r="AT194" s="231" t="s">
        <v>133</v>
      </c>
      <c r="AU194" s="231" t="s">
        <v>90</v>
      </c>
      <c r="AY194" s="16" t="s">
        <v>131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6" t="s">
        <v>88</v>
      </c>
      <c r="BK194" s="232">
        <f>ROUND(I194*H194,2)</f>
        <v>0</v>
      </c>
      <c r="BL194" s="16" t="s">
        <v>137</v>
      </c>
      <c r="BM194" s="231" t="s">
        <v>275</v>
      </c>
    </row>
    <row r="195" s="13" customFormat="1">
      <c r="A195" s="13"/>
      <c r="B195" s="233"/>
      <c r="C195" s="234"/>
      <c r="D195" s="235" t="s">
        <v>139</v>
      </c>
      <c r="E195" s="236" t="s">
        <v>1</v>
      </c>
      <c r="F195" s="237" t="s">
        <v>215</v>
      </c>
      <c r="G195" s="234"/>
      <c r="H195" s="238">
        <v>113.40300000000001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139</v>
      </c>
      <c r="AU195" s="244" t="s">
        <v>90</v>
      </c>
      <c r="AV195" s="13" t="s">
        <v>90</v>
      </c>
      <c r="AW195" s="13" t="s">
        <v>37</v>
      </c>
      <c r="AX195" s="13" t="s">
        <v>80</v>
      </c>
      <c r="AY195" s="244" t="s">
        <v>131</v>
      </c>
    </row>
    <row r="196" s="13" customFormat="1">
      <c r="A196" s="13"/>
      <c r="B196" s="233"/>
      <c r="C196" s="234"/>
      <c r="D196" s="235" t="s">
        <v>139</v>
      </c>
      <c r="E196" s="236" t="s">
        <v>1</v>
      </c>
      <c r="F196" s="237" t="s">
        <v>220</v>
      </c>
      <c r="G196" s="234"/>
      <c r="H196" s="238">
        <v>15.946999999999999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139</v>
      </c>
      <c r="AU196" s="244" t="s">
        <v>90</v>
      </c>
      <c r="AV196" s="13" t="s">
        <v>90</v>
      </c>
      <c r="AW196" s="13" t="s">
        <v>37</v>
      </c>
      <c r="AX196" s="13" t="s">
        <v>80</v>
      </c>
      <c r="AY196" s="244" t="s">
        <v>131</v>
      </c>
    </row>
    <row r="197" s="14" customFormat="1">
      <c r="A197" s="14"/>
      <c r="B197" s="245"/>
      <c r="C197" s="246"/>
      <c r="D197" s="235" t="s">
        <v>139</v>
      </c>
      <c r="E197" s="247" t="s">
        <v>1</v>
      </c>
      <c r="F197" s="248" t="s">
        <v>159</v>
      </c>
      <c r="G197" s="246"/>
      <c r="H197" s="249">
        <v>129.34999999999999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139</v>
      </c>
      <c r="AU197" s="255" t="s">
        <v>90</v>
      </c>
      <c r="AV197" s="14" t="s">
        <v>137</v>
      </c>
      <c r="AW197" s="14" t="s">
        <v>37</v>
      </c>
      <c r="AX197" s="14" t="s">
        <v>88</v>
      </c>
      <c r="AY197" s="255" t="s">
        <v>131</v>
      </c>
    </row>
    <row r="198" s="2" customFormat="1" ht="24.15" customHeight="1">
      <c r="A198" s="38"/>
      <c r="B198" s="39"/>
      <c r="C198" s="219" t="s">
        <v>276</v>
      </c>
      <c r="D198" s="219" t="s">
        <v>133</v>
      </c>
      <c r="E198" s="220" t="s">
        <v>277</v>
      </c>
      <c r="F198" s="221" t="s">
        <v>278</v>
      </c>
      <c r="G198" s="222" t="s">
        <v>136</v>
      </c>
      <c r="H198" s="223">
        <v>2.8799999999999999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45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137</v>
      </c>
      <c r="AT198" s="231" t="s">
        <v>133</v>
      </c>
      <c r="AU198" s="231" t="s">
        <v>90</v>
      </c>
      <c r="AY198" s="16" t="s">
        <v>131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6" t="s">
        <v>88</v>
      </c>
      <c r="BK198" s="232">
        <f>ROUND(I198*H198,2)</f>
        <v>0</v>
      </c>
      <c r="BL198" s="16" t="s">
        <v>137</v>
      </c>
      <c r="BM198" s="231" t="s">
        <v>279</v>
      </c>
    </row>
    <row r="199" s="13" customFormat="1">
      <c r="A199" s="13"/>
      <c r="B199" s="233"/>
      <c r="C199" s="234"/>
      <c r="D199" s="235" t="s">
        <v>139</v>
      </c>
      <c r="E199" s="236" t="s">
        <v>1</v>
      </c>
      <c r="F199" s="237" t="s">
        <v>140</v>
      </c>
      <c r="G199" s="234"/>
      <c r="H199" s="238">
        <v>2.8799999999999999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139</v>
      </c>
      <c r="AU199" s="244" t="s">
        <v>90</v>
      </c>
      <c r="AV199" s="13" t="s">
        <v>90</v>
      </c>
      <c r="AW199" s="13" t="s">
        <v>37</v>
      </c>
      <c r="AX199" s="13" t="s">
        <v>88</v>
      </c>
      <c r="AY199" s="244" t="s">
        <v>131</v>
      </c>
    </row>
    <row r="200" s="12" customFormat="1" ht="22.8" customHeight="1">
      <c r="A200" s="12"/>
      <c r="B200" s="203"/>
      <c r="C200" s="204"/>
      <c r="D200" s="205" t="s">
        <v>79</v>
      </c>
      <c r="E200" s="217" t="s">
        <v>280</v>
      </c>
      <c r="F200" s="217" t="s">
        <v>281</v>
      </c>
      <c r="G200" s="204"/>
      <c r="H200" s="204"/>
      <c r="I200" s="207"/>
      <c r="J200" s="218">
        <f>BK200</f>
        <v>0</v>
      </c>
      <c r="K200" s="204"/>
      <c r="L200" s="209"/>
      <c r="M200" s="210"/>
      <c r="N200" s="211"/>
      <c r="O200" s="211"/>
      <c r="P200" s="212">
        <f>SUM(P201:P203)</f>
        <v>0</v>
      </c>
      <c r="Q200" s="211"/>
      <c r="R200" s="212">
        <f>SUM(R201:R203)</f>
        <v>0</v>
      </c>
      <c r="S200" s="211"/>
      <c r="T200" s="213">
        <f>SUM(T201:T203)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4" t="s">
        <v>88</v>
      </c>
      <c r="AT200" s="215" t="s">
        <v>79</v>
      </c>
      <c r="AU200" s="215" t="s">
        <v>88</v>
      </c>
      <c r="AY200" s="214" t="s">
        <v>131</v>
      </c>
      <c r="BK200" s="216">
        <f>SUM(BK201:BK203)</f>
        <v>0</v>
      </c>
    </row>
    <row r="201" s="2" customFormat="1" ht="33" customHeight="1">
      <c r="A201" s="38"/>
      <c r="B201" s="39"/>
      <c r="C201" s="219" t="s">
        <v>282</v>
      </c>
      <c r="D201" s="219" t="s">
        <v>133</v>
      </c>
      <c r="E201" s="220" t="s">
        <v>283</v>
      </c>
      <c r="F201" s="221" t="s">
        <v>284</v>
      </c>
      <c r="G201" s="222" t="s">
        <v>176</v>
      </c>
      <c r="H201" s="223">
        <v>8.8719999999999999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45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137</v>
      </c>
      <c r="AT201" s="231" t="s">
        <v>133</v>
      </c>
      <c r="AU201" s="231" t="s">
        <v>90</v>
      </c>
      <c r="AY201" s="16" t="s">
        <v>131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6" t="s">
        <v>88</v>
      </c>
      <c r="BK201" s="232">
        <f>ROUND(I201*H201,2)</f>
        <v>0</v>
      </c>
      <c r="BL201" s="16" t="s">
        <v>137</v>
      </c>
      <c r="BM201" s="231" t="s">
        <v>285</v>
      </c>
    </row>
    <row r="202" s="2" customFormat="1" ht="24.15" customHeight="1">
      <c r="A202" s="38"/>
      <c r="B202" s="39"/>
      <c r="C202" s="219" t="s">
        <v>286</v>
      </c>
      <c r="D202" s="219" t="s">
        <v>133</v>
      </c>
      <c r="E202" s="220" t="s">
        <v>287</v>
      </c>
      <c r="F202" s="221" t="s">
        <v>288</v>
      </c>
      <c r="G202" s="222" t="s">
        <v>176</v>
      </c>
      <c r="H202" s="223">
        <v>7.2839999999999998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45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137</v>
      </c>
      <c r="AT202" s="231" t="s">
        <v>133</v>
      </c>
      <c r="AU202" s="231" t="s">
        <v>90</v>
      </c>
      <c r="AY202" s="16" t="s">
        <v>131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6" t="s">
        <v>88</v>
      </c>
      <c r="BK202" s="232">
        <f>ROUND(I202*H202,2)</f>
        <v>0</v>
      </c>
      <c r="BL202" s="16" t="s">
        <v>137</v>
      </c>
      <c r="BM202" s="231" t="s">
        <v>289</v>
      </c>
    </row>
    <row r="203" s="2" customFormat="1" ht="24.15" customHeight="1">
      <c r="A203" s="38"/>
      <c r="B203" s="39"/>
      <c r="C203" s="219" t="s">
        <v>290</v>
      </c>
      <c r="D203" s="219" t="s">
        <v>133</v>
      </c>
      <c r="E203" s="220" t="s">
        <v>291</v>
      </c>
      <c r="F203" s="221" t="s">
        <v>292</v>
      </c>
      <c r="G203" s="222" t="s">
        <v>176</v>
      </c>
      <c r="H203" s="223">
        <v>0.86099999999999999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45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137</v>
      </c>
      <c r="AT203" s="231" t="s">
        <v>133</v>
      </c>
      <c r="AU203" s="231" t="s">
        <v>90</v>
      </c>
      <c r="AY203" s="16" t="s">
        <v>131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6" t="s">
        <v>88</v>
      </c>
      <c r="BK203" s="232">
        <f>ROUND(I203*H203,2)</f>
        <v>0</v>
      </c>
      <c r="BL203" s="16" t="s">
        <v>137</v>
      </c>
      <c r="BM203" s="231" t="s">
        <v>293</v>
      </c>
    </row>
    <row r="204" s="12" customFormat="1" ht="25.92" customHeight="1">
      <c r="A204" s="12"/>
      <c r="B204" s="203"/>
      <c r="C204" s="204"/>
      <c r="D204" s="205" t="s">
        <v>79</v>
      </c>
      <c r="E204" s="206" t="s">
        <v>294</v>
      </c>
      <c r="F204" s="206" t="s">
        <v>295</v>
      </c>
      <c r="G204" s="204"/>
      <c r="H204" s="204"/>
      <c r="I204" s="207"/>
      <c r="J204" s="208">
        <f>BK204</f>
        <v>0</v>
      </c>
      <c r="K204" s="204"/>
      <c r="L204" s="209"/>
      <c r="M204" s="210"/>
      <c r="N204" s="211"/>
      <c r="O204" s="211"/>
      <c r="P204" s="212">
        <f>SUM(P205:P217)</f>
        <v>0</v>
      </c>
      <c r="Q204" s="211"/>
      <c r="R204" s="212">
        <f>SUM(R205:R217)</f>
        <v>0.0098999999999999991</v>
      </c>
      <c r="S204" s="211"/>
      <c r="T204" s="213">
        <f>SUM(T205:T217)</f>
        <v>0.070919999999999997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90</v>
      </c>
      <c r="AT204" s="215" t="s">
        <v>79</v>
      </c>
      <c r="AU204" s="215" t="s">
        <v>80</v>
      </c>
      <c r="AY204" s="214" t="s">
        <v>131</v>
      </c>
      <c r="BK204" s="216">
        <f>SUM(BK205:BK217)</f>
        <v>0</v>
      </c>
    </row>
    <row r="205" s="2" customFormat="1" ht="16.5" customHeight="1">
      <c r="A205" s="38"/>
      <c r="B205" s="39"/>
      <c r="C205" s="219" t="s">
        <v>296</v>
      </c>
      <c r="D205" s="219" t="s">
        <v>133</v>
      </c>
      <c r="E205" s="220" t="s">
        <v>297</v>
      </c>
      <c r="F205" s="221" t="s">
        <v>298</v>
      </c>
      <c r="G205" s="222" t="s">
        <v>249</v>
      </c>
      <c r="H205" s="223">
        <v>18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45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0.0039399999999999999</v>
      </c>
      <c r="T205" s="230">
        <f>S205*H205</f>
        <v>0.070919999999999997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205</v>
      </c>
      <c r="AT205" s="231" t="s">
        <v>133</v>
      </c>
      <c r="AU205" s="231" t="s">
        <v>88</v>
      </c>
      <c r="AY205" s="16" t="s">
        <v>131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6" t="s">
        <v>88</v>
      </c>
      <c r="BK205" s="232">
        <f>ROUND(I205*H205,2)</f>
        <v>0</v>
      </c>
      <c r="BL205" s="16" t="s">
        <v>205</v>
      </c>
      <c r="BM205" s="231" t="s">
        <v>299</v>
      </c>
    </row>
    <row r="206" s="13" customFormat="1">
      <c r="A206" s="13"/>
      <c r="B206" s="233"/>
      <c r="C206" s="234"/>
      <c r="D206" s="235" t="s">
        <v>139</v>
      </c>
      <c r="E206" s="236" t="s">
        <v>1</v>
      </c>
      <c r="F206" s="237" t="s">
        <v>300</v>
      </c>
      <c r="G206" s="234"/>
      <c r="H206" s="238">
        <v>18</v>
      </c>
      <c r="I206" s="239"/>
      <c r="J206" s="234"/>
      <c r="K206" s="234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139</v>
      </c>
      <c r="AU206" s="244" t="s">
        <v>88</v>
      </c>
      <c r="AV206" s="13" t="s">
        <v>90</v>
      </c>
      <c r="AW206" s="13" t="s">
        <v>37</v>
      </c>
      <c r="AX206" s="13" t="s">
        <v>88</v>
      </c>
      <c r="AY206" s="244" t="s">
        <v>131</v>
      </c>
    </row>
    <row r="207" s="2" customFormat="1" ht="24.15" customHeight="1">
      <c r="A207" s="38"/>
      <c r="B207" s="39"/>
      <c r="C207" s="219" t="s">
        <v>301</v>
      </c>
      <c r="D207" s="219" t="s">
        <v>133</v>
      </c>
      <c r="E207" s="220" t="s">
        <v>302</v>
      </c>
      <c r="F207" s="221" t="s">
        <v>303</v>
      </c>
      <c r="G207" s="222" t="s">
        <v>304</v>
      </c>
      <c r="H207" s="223">
        <v>6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45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205</v>
      </c>
      <c r="AT207" s="231" t="s">
        <v>133</v>
      </c>
      <c r="AU207" s="231" t="s">
        <v>88</v>
      </c>
      <c r="AY207" s="16" t="s">
        <v>131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6" t="s">
        <v>88</v>
      </c>
      <c r="BK207" s="232">
        <f>ROUND(I207*H207,2)</f>
        <v>0</v>
      </c>
      <c r="BL207" s="16" t="s">
        <v>205</v>
      </c>
      <c r="BM207" s="231" t="s">
        <v>305</v>
      </c>
    </row>
    <row r="208" s="2" customFormat="1" ht="37.8" customHeight="1">
      <c r="A208" s="38"/>
      <c r="B208" s="39"/>
      <c r="C208" s="256" t="s">
        <v>306</v>
      </c>
      <c r="D208" s="256" t="s">
        <v>206</v>
      </c>
      <c r="E208" s="257" t="s">
        <v>307</v>
      </c>
      <c r="F208" s="258" t="s">
        <v>308</v>
      </c>
      <c r="G208" s="259" t="s">
        <v>249</v>
      </c>
      <c r="H208" s="260">
        <v>18</v>
      </c>
      <c r="I208" s="261"/>
      <c r="J208" s="262">
        <f>ROUND(I208*H208,2)</f>
        <v>0</v>
      </c>
      <c r="K208" s="263"/>
      <c r="L208" s="264"/>
      <c r="M208" s="265" t="s">
        <v>1</v>
      </c>
      <c r="N208" s="266" t="s">
        <v>45</v>
      </c>
      <c r="O208" s="91"/>
      <c r="P208" s="229">
        <f>O208*H208</f>
        <v>0</v>
      </c>
      <c r="Q208" s="229">
        <v>0.00035</v>
      </c>
      <c r="R208" s="229">
        <f>Q208*H208</f>
        <v>0.0063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282</v>
      </c>
      <c r="AT208" s="231" t="s">
        <v>206</v>
      </c>
      <c r="AU208" s="231" t="s">
        <v>88</v>
      </c>
      <c r="AY208" s="16" t="s">
        <v>131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6" t="s">
        <v>88</v>
      </c>
      <c r="BK208" s="232">
        <f>ROUND(I208*H208,2)</f>
        <v>0</v>
      </c>
      <c r="BL208" s="16" t="s">
        <v>205</v>
      </c>
      <c r="BM208" s="231" t="s">
        <v>309</v>
      </c>
    </row>
    <row r="209" s="13" customFormat="1">
      <c r="A209" s="13"/>
      <c r="B209" s="233"/>
      <c r="C209" s="234"/>
      <c r="D209" s="235" t="s">
        <v>139</v>
      </c>
      <c r="E209" s="236" t="s">
        <v>1</v>
      </c>
      <c r="F209" s="237" t="s">
        <v>300</v>
      </c>
      <c r="G209" s="234"/>
      <c r="H209" s="238">
        <v>18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139</v>
      </c>
      <c r="AU209" s="244" t="s">
        <v>88</v>
      </c>
      <c r="AV209" s="13" t="s">
        <v>90</v>
      </c>
      <c r="AW209" s="13" t="s">
        <v>37</v>
      </c>
      <c r="AX209" s="13" t="s">
        <v>88</v>
      </c>
      <c r="AY209" s="244" t="s">
        <v>131</v>
      </c>
    </row>
    <row r="210" s="2" customFormat="1" ht="16.5" customHeight="1">
      <c r="A210" s="38"/>
      <c r="B210" s="39"/>
      <c r="C210" s="219" t="s">
        <v>310</v>
      </c>
      <c r="D210" s="219" t="s">
        <v>133</v>
      </c>
      <c r="E210" s="220" t="s">
        <v>311</v>
      </c>
      <c r="F210" s="221" t="s">
        <v>312</v>
      </c>
      <c r="G210" s="222" t="s">
        <v>249</v>
      </c>
      <c r="H210" s="223">
        <v>18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45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205</v>
      </c>
      <c r="AT210" s="231" t="s">
        <v>133</v>
      </c>
      <c r="AU210" s="231" t="s">
        <v>88</v>
      </c>
      <c r="AY210" s="16" t="s">
        <v>131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6" t="s">
        <v>88</v>
      </c>
      <c r="BK210" s="232">
        <f>ROUND(I210*H210,2)</f>
        <v>0</v>
      </c>
      <c r="BL210" s="16" t="s">
        <v>205</v>
      </c>
      <c r="BM210" s="231" t="s">
        <v>313</v>
      </c>
    </row>
    <row r="211" s="13" customFormat="1">
      <c r="A211" s="13"/>
      <c r="B211" s="233"/>
      <c r="C211" s="234"/>
      <c r="D211" s="235" t="s">
        <v>139</v>
      </c>
      <c r="E211" s="236" t="s">
        <v>1</v>
      </c>
      <c r="F211" s="237" t="s">
        <v>300</v>
      </c>
      <c r="G211" s="234"/>
      <c r="H211" s="238">
        <v>18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139</v>
      </c>
      <c r="AU211" s="244" t="s">
        <v>88</v>
      </c>
      <c r="AV211" s="13" t="s">
        <v>90</v>
      </c>
      <c r="AW211" s="13" t="s">
        <v>37</v>
      </c>
      <c r="AX211" s="13" t="s">
        <v>88</v>
      </c>
      <c r="AY211" s="244" t="s">
        <v>131</v>
      </c>
    </row>
    <row r="212" s="2" customFormat="1" ht="16.5" customHeight="1">
      <c r="A212" s="38"/>
      <c r="B212" s="39"/>
      <c r="C212" s="219" t="s">
        <v>314</v>
      </c>
      <c r="D212" s="219" t="s">
        <v>133</v>
      </c>
      <c r="E212" s="220" t="s">
        <v>315</v>
      </c>
      <c r="F212" s="221" t="s">
        <v>316</v>
      </c>
      <c r="G212" s="222" t="s">
        <v>304</v>
      </c>
      <c r="H212" s="223">
        <v>12</v>
      </c>
      <c r="I212" s="224"/>
      <c r="J212" s="225">
        <f>ROUND(I212*H212,2)</f>
        <v>0</v>
      </c>
      <c r="K212" s="226"/>
      <c r="L212" s="44"/>
      <c r="M212" s="227" t="s">
        <v>1</v>
      </c>
      <c r="N212" s="228" t="s">
        <v>45</v>
      </c>
      <c r="O212" s="91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205</v>
      </c>
      <c r="AT212" s="231" t="s">
        <v>133</v>
      </c>
      <c r="AU212" s="231" t="s">
        <v>88</v>
      </c>
      <c r="AY212" s="16" t="s">
        <v>131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6" t="s">
        <v>88</v>
      </c>
      <c r="BK212" s="232">
        <f>ROUND(I212*H212,2)</f>
        <v>0</v>
      </c>
      <c r="BL212" s="16" t="s">
        <v>205</v>
      </c>
      <c r="BM212" s="231" t="s">
        <v>317</v>
      </c>
    </row>
    <row r="213" s="13" customFormat="1">
      <c r="A213" s="13"/>
      <c r="B213" s="233"/>
      <c r="C213" s="234"/>
      <c r="D213" s="235" t="s">
        <v>139</v>
      </c>
      <c r="E213" s="236" t="s">
        <v>1</v>
      </c>
      <c r="F213" s="237" t="s">
        <v>318</v>
      </c>
      <c r="G213" s="234"/>
      <c r="H213" s="238">
        <v>12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139</v>
      </c>
      <c r="AU213" s="244" t="s">
        <v>88</v>
      </c>
      <c r="AV213" s="13" t="s">
        <v>90</v>
      </c>
      <c r="AW213" s="13" t="s">
        <v>37</v>
      </c>
      <c r="AX213" s="13" t="s">
        <v>88</v>
      </c>
      <c r="AY213" s="244" t="s">
        <v>131</v>
      </c>
    </row>
    <row r="214" s="2" customFormat="1" ht="16.5" customHeight="1">
      <c r="A214" s="38"/>
      <c r="B214" s="39"/>
      <c r="C214" s="256" t="s">
        <v>319</v>
      </c>
      <c r="D214" s="256" t="s">
        <v>206</v>
      </c>
      <c r="E214" s="257" t="s">
        <v>320</v>
      </c>
      <c r="F214" s="258" t="s">
        <v>321</v>
      </c>
      <c r="G214" s="259" t="s">
        <v>304</v>
      </c>
      <c r="H214" s="260">
        <v>12</v>
      </c>
      <c r="I214" s="261"/>
      <c r="J214" s="262">
        <f>ROUND(I214*H214,2)</f>
        <v>0</v>
      </c>
      <c r="K214" s="263"/>
      <c r="L214" s="264"/>
      <c r="M214" s="265" t="s">
        <v>1</v>
      </c>
      <c r="N214" s="266" t="s">
        <v>45</v>
      </c>
      <c r="O214" s="91"/>
      <c r="P214" s="229">
        <f>O214*H214</f>
        <v>0</v>
      </c>
      <c r="Q214" s="229">
        <v>0.00029999999999999997</v>
      </c>
      <c r="R214" s="229">
        <f>Q214*H214</f>
        <v>0.0035999999999999999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282</v>
      </c>
      <c r="AT214" s="231" t="s">
        <v>206</v>
      </c>
      <c r="AU214" s="231" t="s">
        <v>88</v>
      </c>
      <c r="AY214" s="16" t="s">
        <v>131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6" t="s">
        <v>88</v>
      </c>
      <c r="BK214" s="232">
        <f>ROUND(I214*H214,2)</f>
        <v>0</v>
      </c>
      <c r="BL214" s="16" t="s">
        <v>205</v>
      </c>
      <c r="BM214" s="231" t="s">
        <v>322</v>
      </c>
    </row>
    <row r="215" s="2" customFormat="1" ht="16.5" customHeight="1">
      <c r="A215" s="38"/>
      <c r="B215" s="39"/>
      <c r="C215" s="219" t="s">
        <v>323</v>
      </c>
      <c r="D215" s="219" t="s">
        <v>133</v>
      </c>
      <c r="E215" s="220" t="s">
        <v>324</v>
      </c>
      <c r="F215" s="221" t="s">
        <v>325</v>
      </c>
      <c r="G215" s="222" t="s">
        <v>304</v>
      </c>
      <c r="H215" s="223">
        <v>6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45</v>
      </c>
      <c r="O215" s="91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205</v>
      </c>
      <c r="AT215" s="231" t="s">
        <v>133</v>
      </c>
      <c r="AU215" s="231" t="s">
        <v>88</v>
      </c>
      <c r="AY215" s="16" t="s">
        <v>131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6" t="s">
        <v>88</v>
      </c>
      <c r="BK215" s="232">
        <f>ROUND(I215*H215,2)</f>
        <v>0</v>
      </c>
      <c r="BL215" s="16" t="s">
        <v>205</v>
      </c>
      <c r="BM215" s="231" t="s">
        <v>326</v>
      </c>
    </row>
    <row r="216" s="2" customFormat="1" ht="24.15" customHeight="1">
      <c r="A216" s="38"/>
      <c r="B216" s="39"/>
      <c r="C216" s="219" t="s">
        <v>327</v>
      </c>
      <c r="D216" s="219" t="s">
        <v>133</v>
      </c>
      <c r="E216" s="220" t="s">
        <v>328</v>
      </c>
      <c r="F216" s="221" t="s">
        <v>329</v>
      </c>
      <c r="G216" s="222" t="s">
        <v>176</v>
      </c>
      <c r="H216" s="223">
        <v>0.01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45</v>
      </c>
      <c r="O216" s="91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205</v>
      </c>
      <c r="AT216" s="231" t="s">
        <v>133</v>
      </c>
      <c r="AU216" s="231" t="s">
        <v>88</v>
      </c>
      <c r="AY216" s="16" t="s">
        <v>131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6" t="s">
        <v>88</v>
      </c>
      <c r="BK216" s="232">
        <f>ROUND(I216*H216,2)</f>
        <v>0</v>
      </c>
      <c r="BL216" s="16" t="s">
        <v>205</v>
      </c>
      <c r="BM216" s="231" t="s">
        <v>330</v>
      </c>
    </row>
    <row r="217" s="2" customFormat="1" ht="24.15" customHeight="1">
      <c r="A217" s="38"/>
      <c r="B217" s="39"/>
      <c r="C217" s="219" t="s">
        <v>331</v>
      </c>
      <c r="D217" s="219" t="s">
        <v>133</v>
      </c>
      <c r="E217" s="220" t="s">
        <v>332</v>
      </c>
      <c r="F217" s="221" t="s">
        <v>333</v>
      </c>
      <c r="G217" s="222" t="s">
        <v>176</v>
      </c>
      <c r="H217" s="223">
        <v>0.01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45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205</v>
      </c>
      <c r="AT217" s="231" t="s">
        <v>133</v>
      </c>
      <c r="AU217" s="231" t="s">
        <v>88</v>
      </c>
      <c r="AY217" s="16" t="s">
        <v>131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6" t="s">
        <v>88</v>
      </c>
      <c r="BK217" s="232">
        <f>ROUND(I217*H217,2)</f>
        <v>0</v>
      </c>
      <c r="BL217" s="16" t="s">
        <v>205</v>
      </c>
      <c r="BM217" s="231" t="s">
        <v>334</v>
      </c>
    </row>
    <row r="218" s="12" customFormat="1" ht="25.92" customHeight="1">
      <c r="A218" s="12"/>
      <c r="B218" s="203"/>
      <c r="C218" s="204"/>
      <c r="D218" s="205" t="s">
        <v>79</v>
      </c>
      <c r="E218" s="206" t="s">
        <v>335</v>
      </c>
      <c r="F218" s="206" t="s">
        <v>336</v>
      </c>
      <c r="G218" s="204"/>
      <c r="H218" s="204"/>
      <c r="I218" s="207"/>
      <c r="J218" s="208">
        <f>BK218</f>
        <v>0</v>
      </c>
      <c r="K218" s="204"/>
      <c r="L218" s="209"/>
      <c r="M218" s="210"/>
      <c r="N218" s="211"/>
      <c r="O218" s="211"/>
      <c r="P218" s="212">
        <f>P219+P244</f>
        <v>0</v>
      </c>
      <c r="Q218" s="211"/>
      <c r="R218" s="212">
        <f>R219+R244</f>
        <v>3.7431418800000005</v>
      </c>
      <c r="S218" s="211"/>
      <c r="T218" s="213">
        <f>T219+T244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4" t="s">
        <v>90</v>
      </c>
      <c r="AT218" s="215" t="s">
        <v>79</v>
      </c>
      <c r="AU218" s="215" t="s">
        <v>80</v>
      </c>
      <c r="AY218" s="214" t="s">
        <v>131</v>
      </c>
      <c r="BK218" s="216">
        <f>BK219+BK244</f>
        <v>0</v>
      </c>
    </row>
    <row r="219" s="12" customFormat="1" ht="22.8" customHeight="1">
      <c r="A219" s="12"/>
      <c r="B219" s="203"/>
      <c r="C219" s="204"/>
      <c r="D219" s="205" t="s">
        <v>79</v>
      </c>
      <c r="E219" s="217" t="s">
        <v>337</v>
      </c>
      <c r="F219" s="217" t="s">
        <v>338</v>
      </c>
      <c r="G219" s="204"/>
      <c r="H219" s="204"/>
      <c r="I219" s="207"/>
      <c r="J219" s="218">
        <f>BK219</f>
        <v>0</v>
      </c>
      <c r="K219" s="204"/>
      <c r="L219" s="209"/>
      <c r="M219" s="210"/>
      <c r="N219" s="211"/>
      <c r="O219" s="211"/>
      <c r="P219" s="212">
        <f>SUM(P220:P243)</f>
        <v>0</v>
      </c>
      <c r="Q219" s="211"/>
      <c r="R219" s="212">
        <f>SUM(R220:R243)</f>
        <v>3.7431418800000005</v>
      </c>
      <c r="S219" s="211"/>
      <c r="T219" s="213">
        <f>SUM(T220:T243)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4" t="s">
        <v>90</v>
      </c>
      <c r="AT219" s="215" t="s">
        <v>79</v>
      </c>
      <c r="AU219" s="215" t="s">
        <v>88</v>
      </c>
      <c r="AY219" s="214" t="s">
        <v>131</v>
      </c>
      <c r="BK219" s="216">
        <f>SUM(BK220:BK243)</f>
        <v>0</v>
      </c>
    </row>
    <row r="220" s="2" customFormat="1" ht="24.15" customHeight="1">
      <c r="A220" s="38"/>
      <c r="B220" s="39"/>
      <c r="C220" s="219" t="s">
        <v>339</v>
      </c>
      <c r="D220" s="219" t="s">
        <v>133</v>
      </c>
      <c r="E220" s="220" t="s">
        <v>340</v>
      </c>
      <c r="F220" s="221" t="s">
        <v>341</v>
      </c>
      <c r="G220" s="222" t="s">
        <v>136</v>
      </c>
      <c r="H220" s="223">
        <v>5.4000000000000004</v>
      </c>
      <c r="I220" s="224"/>
      <c r="J220" s="225">
        <f>ROUND(I220*H220,2)</f>
        <v>0</v>
      </c>
      <c r="K220" s="226"/>
      <c r="L220" s="44"/>
      <c r="M220" s="227" t="s">
        <v>1</v>
      </c>
      <c r="N220" s="228" t="s">
        <v>45</v>
      </c>
      <c r="O220" s="91"/>
      <c r="P220" s="229">
        <f>O220*H220</f>
        <v>0</v>
      </c>
      <c r="Q220" s="229">
        <v>0.00014999999999999999</v>
      </c>
      <c r="R220" s="229">
        <f>Q220*H220</f>
        <v>0.00080999999999999996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205</v>
      </c>
      <c r="AT220" s="231" t="s">
        <v>133</v>
      </c>
      <c r="AU220" s="231" t="s">
        <v>90</v>
      </c>
      <c r="AY220" s="16" t="s">
        <v>131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6" t="s">
        <v>88</v>
      </c>
      <c r="BK220" s="232">
        <f>ROUND(I220*H220,2)</f>
        <v>0</v>
      </c>
      <c r="BL220" s="16" t="s">
        <v>205</v>
      </c>
      <c r="BM220" s="231" t="s">
        <v>342</v>
      </c>
    </row>
    <row r="221" s="13" customFormat="1">
      <c r="A221" s="13"/>
      <c r="B221" s="233"/>
      <c r="C221" s="234"/>
      <c r="D221" s="235" t="s">
        <v>139</v>
      </c>
      <c r="E221" s="236" t="s">
        <v>1</v>
      </c>
      <c r="F221" s="237" t="s">
        <v>257</v>
      </c>
      <c r="G221" s="234"/>
      <c r="H221" s="238">
        <v>5.4000000000000004</v>
      </c>
      <c r="I221" s="239"/>
      <c r="J221" s="234"/>
      <c r="K221" s="234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139</v>
      </c>
      <c r="AU221" s="244" t="s">
        <v>90</v>
      </c>
      <c r="AV221" s="13" t="s">
        <v>90</v>
      </c>
      <c r="AW221" s="13" t="s">
        <v>37</v>
      </c>
      <c r="AX221" s="13" t="s">
        <v>88</v>
      </c>
      <c r="AY221" s="244" t="s">
        <v>131</v>
      </c>
    </row>
    <row r="222" s="2" customFormat="1" ht="16.5" customHeight="1">
      <c r="A222" s="38"/>
      <c r="B222" s="39"/>
      <c r="C222" s="256" t="s">
        <v>343</v>
      </c>
      <c r="D222" s="256" t="s">
        <v>206</v>
      </c>
      <c r="E222" s="257" t="s">
        <v>344</v>
      </c>
      <c r="F222" s="258" t="s">
        <v>345</v>
      </c>
      <c r="G222" s="259" t="s">
        <v>136</v>
      </c>
      <c r="H222" s="260">
        <v>6.2939999999999996</v>
      </c>
      <c r="I222" s="261"/>
      <c r="J222" s="262">
        <f>ROUND(I222*H222,2)</f>
        <v>0</v>
      </c>
      <c r="K222" s="263"/>
      <c r="L222" s="264"/>
      <c r="M222" s="265" t="s">
        <v>1</v>
      </c>
      <c r="N222" s="266" t="s">
        <v>45</v>
      </c>
      <c r="O222" s="91"/>
      <c r="P222" s="229">
        <f>O222*H222</f>
        <v>0</v>
      </c>
      <c r="Q222" s="229">
        <v>0.001</v>
      </c>
      <c r="R222" s="229">
        <f>Q222*H222</f>
        <v>0.0062940000000000001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282</v>
      </c>
      <c r="AT222" s="231" t="s">
        <v>206</v>
      </c>
      <c r="AU222" s="231" t="s">
        <v>90</v>
      </c>
      <c r="AY222" s="16" t="s">
        <v>131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6" t="s">
        <v>88</v>
      </c>
      <c r="BK222" s="232">
        <f>ROUND(I222*H222,2)</f>
        <v>0</v>
      </c>
      <c r="BL222" s="16" t="s">
        <v>205</v>
      </c>
      <c r="BM222" s="231" t="s">
        <v>346</v>
      </c>
    </row>
    <row r="223" s="13" customFormat="1">
      <c r="A223" s="13"/>
      <c r="B223" s="233"/>
      <c r="C223" s="234"/>
      <c r="D223" s="235" t="s">
        <v>139</v>
      </c>
      <c r="E223" s="234"/>
      <c r="F223" s="237" t="s">
        <v>347</v>
      </c>
      <c r="G223" s="234"/>
      <c r="H223" s="238">
        <v>6.2939999999999996</v>
      </c>
      <c r="I223" s="239"/>
      <c r="J223" s="234"/>
      <c r="K223" s="234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139</v>
      </c>
      <c r="AU223" s="244" t="s">
        <v>90</v>
      </c>
      <c r="AV223" s="13" t="s">
        <v>90</v>
      </c>
      <c r="AW223" s="13" t="s">
        <v>4</v>
      </c>
      <c r="AX223" s="13" t="s">
        <v>88</v>
      </c>
      <c r="AY223" s="244" t="s">
        <v>131</v>
      </c>
    </row>
    <row r="224" s="2" customFormat="1" ht="24.15" customHeight="1">
      <c r="A224" s="38"/>
      <c r="B224" s="39"/>
      <c r="C224" s="219" t="s">
        <v>348</v>
      </c>
      <c r="D224" s="219" t="s">
        <v>133</v>
      </c>
      <c r="E224" s="220" t="s">
        <v>349</v>
      </c>
      <c r="F224" s="221" t="s">
        <v>350</v>
      </c>
      <c r="G224" s="222" t="s">
        <v>136</v>
      </c>
      <c r="H224" s="223">
        <v>28.350999999999999</v>
      </c>
      <c r="I224" s="224"/>
      <c r="J224" s="225">
        <f>ROUND(I224*H224,2)</f>
        <v>0</v>
      </c>
      <c r="K224" s="226"/>
      <c r="L224" s="44"/>
      <c r="M224" s="227" t="s">
        <v>1</v>
      </c>
      <c r="N224" s="228" t="s">
        <v>45</v>
      </c>
      <c r="O224" s="91"/>
      <c r="P224" s="229">
        <f>O224*H224</f>
        <v>0</v>
      </c>
      <c r="Q224" s="229">
        <v>0.00014999999999999999</v>
      </c>
      <c r="R224" s="229">
        <f>Q224*H224</f>
        <v>0.0042526499999999993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205</v>
      </c>
      <c r="AT224" s="231" t="s">
        <v>133</v>
      </c>
      <c r="AU224" s="231" t="s">
        <v>90</v>
      </c>
      <c r="AY224" s="16" t="s">
        <v>131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6" t="s">
        <v>88</v>
      </c>
      <c r="BK224" s="232">
        <f>ROUND(I224*H224,2)</f>
        <v>0</v>
      </c>
      <c r="BL224" s="16" t="s">
        <v>205</v>
      </c>
      <c r="BM224" s="231" t="s">
        <v>351</v>
      </c>
    </row>
    <row r="225" s="13" customFormat="1">
      <c r="A225" s="13"/>
      <c r="B225" s="233"/>
      <c r="C225" s="234"/>
      <c r="D225" s="235" t="s">
        <v>139</v>
      </c>
      <c r="E225" s="236" t="s">
        <v>1</v>
      </c>
      <c r="F225" s="237" t="s">
        <v>352</v>
      </c>
      <c r="G225" s="234"/>
      <c r="H225" s="238">
        <v>28.350999999999999</v>
      </c>
      <c r="I225" s="239"/>
      <c r="J225" s="234"/>
      <c r="K225" s="234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139</v>
      </c>
      <c r="AU225" s="244" t="s">
        <v>90</v>
      </c>
      <c r="AV225" s="13" t="s">
        <v>90</v>
      </c>
      <c r="AW225" s="13" t="s">
        <v>37</v>
      </c>
      <c r="AX225" s="13" t="s">
        <v>88</v>
      </c>
      <c r="AY225" s="244" t="s">
        <v>131</v>
      </c>
    </row>
    <row r="226" s="2" customFormat="1" ht="16.5" customHeight="1">
      <c r="A226" s="38"/>
      <c r="B226" s="39"/>
      <c r="C226" s="256" t="s">
        <v>353</v>
      </c>
      <c r="D226" s="256" t="s">
        <v>206</v>
      </c>
      <c r="E226" s="257" t="s">
        <v>344</v>
      </c>
      <c r="F226" s="258" t="s">
        <v>345</v>
      </c>
      <c r="G226" s="259" t="s">
        <v>136</v>
      </c>
      <c r="H226" s="260">
        <v>33.042999999999999</v>
      </c>
      <c r="I226" s="261"/>
      <c r="J226" s="262">
        <f>ROUND(I226*H226,2)</f>
        <v>0</v>
      </c>
      <c r="K226" s="263"/>
      <c r="L226" s="264"/>
      <c r="M226" s="265" t="s">
        <v>1</v>
      </c>
      <c r="N226" s="266" t="s">
        <v>45</v>
      </c>
      <c r="O226" s="91"/>
      <c r="P226" s="229">
        <f>O226*H226</f>
        <v>0</v>
      </c>
      <c r="Q226" s="229">
        <v>0.001</v>
      </c>
      <c r="R226" s="229">
        <f>Q226*H226</f>
        <v>0.033043000000000003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282</v>
      </c>
      <c r="AT226" s="231" t="s">
        <v>206</v>
      </c>
      <c r="AU226" s="231" t="s">
        <v>90</v>
      </c>
      <c r="AY226" s="16" t="s">
        <v>131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6" t="s">
        <v>88</v>
      </c>
      <c r="BK226" s="232">
        <f>ROUND(I226*H226,2)</f>
        <v>0</v>
      </c>
      <c r="BL226" s="16" t="s">
        <v>205</v>
      </c>
      <c r="BM226" s="231" t="s">
        <v>354</v>
      </c>
    </row>
    <row r="227" s="13" customFormat="1">
      <c r="A227" s="13"/>
      <c r="B227" s="233"/>
      <c r="C227" s="234"/>
      <c r="D227" s="235" t="s">
        <v>139</v>
      </c>
      <c r="E227" s="234"/>
      <c r="F227" s="237" t="s">
        <v>355</v>
      </c>
      <c r="G227" s="234"/>
      <c r="H227" s="238">
        <v>33.042999999999999</v>
      </c>
      <c r="I227" s="239"/>
      <c r="J227" s="234"/>
      <c r="K227" s="234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139</v>
      </c>
      <c r="AU227" s="244" t="s">
        <v>90</v>
      </c>
      <c r="AV227" s="13" t="s">
        <v>90</v>
      </c>
      <c r="AW227" s="13" t="s">
        <v>4</v>
      </c>
      <c r="AX227" s="13" t="s">
        <v>88</v>
      </c>
      <c r="AY227" s="244" t="s">
        <v>131</v>
      </c>
    </row>
    <row r="228" s="2" customFormat="1" ht="24.15" customHeight="1">
      <c r="A228" s="38"/>
      <c r="B228" s="39"/>
      <c r="C228" s="219" t="s">
        <v>356</v>
      </c>
      <c r="D228" s="219" t="s">
        <v>133</v>
      </c>
      <c r="E228" s="220" t="s">
        <v>357</v>
      </c>
      <c r="F228" s="221" t="s">
        <v>358</v>
      </c>
      <c r="G228" s="222" t="s">
        <v>249</v>
      </c>
      <c r="H228" s="223">
        <v>2.3999999999999999</v>
      </c>
      <c r="I228" s="224"/>
      <c r="J228" s="225">
        <f>ROUND(I228*H228,2)</f>
        <v>0</v>
      </c>
      <c r="K228" s="226"/>
      <c r="L228" s="44"/>
      <c r="M228" s="227" t="s">
        <v>1</v>
      </c>
      <c r="N228" s="228" t="s">
        <v>45</v>
      </c>
      <c r="O228" s="91"/>
      <c r="P228" s="229">
        <f>O228*H228</f>
        <v>0</v>
      </c>
      <c r="Q228" s="229">
        <v>0.00023000000000000001</v>
      </c>
      <c r="R228" s="229">
        <f>Q228*H228</f>
        <v>0.00055199999999999997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205</v>
      </c>
      <c r="AT228" s="231" t="s">
        <v>133</v>
      </c>
      <c r="AU228" s="231" t="s">
        <v>90</v>
      </c>
      <c r="AY228" s="16" t="s">
        <v>131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6" t="s">
        <v>88</v>
      </c>
      <c r="BK228" s="232">
        <f>ROUND(I228*H228,2)</f>
        <v>0</v>
      </c>
      <c r="BL228" s="16" t="s">
        <v>205</v>
      </c>
      <c r="BM228" s="231" t="s">
        <v>359</v>
      </c>
    </row>
    <row r="229" s="13" customFormat="1">
      <c r="A229" s="13"/>
      <c r="B229" s="233"/>
      <c r="C229" s="234"/>
      <c r="D229" s="235" t="s">
        <v>139</v>
      </c>
      <c r="E229" s="236" t="s">
        <v>1</v>
      </c>
      <c r="F229" s="237" t="s">
        <v>360</v>
      </c>
      <c r="G229" s="234"/>
      <c r="H229" s="238">
        <v>2.3999999999999999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139</v>
      </c>
      <c r="AU229" s="244" t="s">
        <v>90</v>
      </c>
      <c r="AV229" s="13" t="s">
        <v>90</v>
      </c>
      <c r="AW229" s="13" t="s">
        <v>37</v>
      </c>
      <c r="AX229" s="13" t="s">
        <v>88</v>
      </c>
      <c r="AY229" s="244" t="s">
        <v>131</v>
      </c>
    </row>
    <row r="230" s="2" customFormat="1" ht="24.15" customHeight="1">
      <c r="A230" s="38"/>
      <c r="B230" s="39"/>
      <c r="C230" s="256" t="s">
        <v>361</v>
      </c>
      <c r="D230" s="256" t="s">
        <v>206</v>
      </c>
      <c r="E230" s="257" t="s">
        <v>362</v>
      </c>
      <c r="F230" s="258" t="s">
        <v>363</v>
      </c>
      <c r="G230" s="259" t="s">
        <v>249</v>
      </c>
      <c r="H230" s="260">
        <v>2.7970000000000002</v>
      </c>
      <c r="I230" s="261"/>
      <c r="J230" s="262">
        <f>ROUND(I230*H230,2)</f>
        <v>0</v>
      </c>
      <c r="K230" s="263"/>
      <c r="L230" s="264"/>
      <c r="M230" s="265" t="s">
        <v>1</v>
      </c>
      <c r="N230" s="266" t="s">
        <v>45</v>
      </c>
      <c r="O230" s="91"/>
      <c r="P230" s="229">
        <f>O230*H230</f>
        <v>0</v>
      </c>
      <c r="Q230" s="229">
        <v>0.00059000000000000003</v>
      </c>
      <c r="R230" s="229">
        <f>Q230*H230</f>
        <v>0.0016502300000000001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282</v>
      </c>
      <c r="AT230" s="231" t="s">
        <v>206</v>
      </c>
      <c r="AU230" s="231" t="s">
        <v>90</v>
      </c>
      <c r="AY230" s="16" t="s">
        <v>131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6" t="s">
        <v>88</v>
      </c>
      <c r="BK230" s="232">
        <f>ROUND(I230*H230,2)</f>
        <v>0</v>
      </c>
      <c r="BL230" s="16" t="s">
        <v>205</v>
      </c>
      <c r="BM230" s="231" t="s">
        <v>364</v>
      </c>
    </row>
    <row r="231" s="13" customFormat="1">
      <c r="A231" s="13"/>
      <c r="B231" s="233"/>
      <c r="C231" s="234"/>
      <c r="D231" s="235" t="s">
        <v>139</v>
      </c>
      <c r="E231" s="234"/>
      <c r="F231" s="237" t="s">
        <v>365</v>
      </c>
      <c r="G231" s="234"/>
      <c r="H231" s="238">
        <v>2.7970000000000002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139</v>
      </c>
      <c r="AU231" s="244" t="s">
        <v>90</v>
      </c>
      <c r="AV231" s="13" t="s">
        <v>90</v>
      </c>
      <c r="AW231" s="13" t="s">
        <v>4</v>
      </c>
      <c r="AX231" s="13" t="s">
        <v>88</v>
      </c>
      <c r="AY231" s="244" t="s">
        <v>131</v>
      </c>
    </row>
    <row r="232" s="2" customFormat="1" ht="24.15" customHeight="1">
      <c r="A232" s="38"/>
      <c r="B232" s="39"/>
      <c r="C232" s="219" t="s">
        <v>366</v>
      </c>
      <c r="D232" s="219" t="s">
        <v>133</v>
      </c>
      <c r="E232" s="220" t="s">
        <v>367</v>
      </c>
      <c r="F232" s="221" t="s">
        <v>368</v>
      </c>
      <c r="G232" s="222" t="s">
        <v>304</v>
      </c>
      <c r="H232" s="223">
        <v>15</v>
      </c>
      <c r="I232" s="224"/>
      <c r="J232" s="225">
        <f>ROUND(I232*H232,2)</f>
        <v>0</v>
      </c>
      <c r="K232" s="226"/>
      <c r="L232" s="44"/>
      <c r="M232" s="227" t="s">
        <v>1</v>
      </c>
      <c r="N232" s="228" t="s">
        <v>45</v>
      </c>
      <c r="O232" s="91"/>
      <c r="P232" s="229">
        <f>O232*H232</f>
        <v>0</v>
      </c>
      <c r="Q232" s="229">
        <v>5.0000000000000002E-05</v>
      </c>
      <c r="R232" s="229">
        <f>Q232*H232</f>
        <v>0.00075000000000000002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205</v>
      </c>
      <c r="AT232" s="231" t="s">
        <v>133</v>
      </c>
      <c r="AU232" s="231" t="s">
        <v>90</v>
      </c>
      <c r="AY232" s="16" t="s">
        <v>131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6" t="s">
        <v>88</v>
      </c>
      <c r="BK232" s="232">
        <f>ROUND(I232*H232,2)</f>
        <v>0</v>
      </c>
      <c r="BL232" s="16" t="s">
        <v>205</v>
      </c>
      <c r="BM232" s="231" t="s">
        <v>369</v>
      </c>
    </row>
    <row r="233" s="2" customFormat="1" ht="16.5" customHeight="1">
      <c r="A233" s="38"/>
      <c r="B233" s="39"/>
      <c r="C233" s="256" t="s">
        <v>370</v>
      </c>
      <c r="D233" s="256" t="s">
        <v>206</v>
      </c>
      <c r="E233" s="257" t="s">
        <v>371</v>
      </c>
      <c r="F233" s="258" t="s">
        <v>372</v>
      </c>
      <c r="G233" s="259" t="s">
        <v>304</v>
      </c>
      <c r="H233" s="260">
        <v>15</v>
      </c>
      <c r="I233" s="261"/>
      <c r="J233" s="262">
        <f>ROUND(I233*H233,2)</f>
        <v>0</v>
      </c>
      <c r="K233" s="263"/>
      <c r="L233" s="264"/>
      <c r="M233" s="265" t="s">
        <v>1</v>
      </c>
      <c r="N233" s="266" t="s">
        <v>45</v>
      </c>
      <c r="O233" s="91"/>
      <c r="P233" s="229">
        <f>O233*H233</f>
        <v>0</v>
      </c>
      <c r="Q233" s="229">
        <v>0.001</v>
      </c>
      <c r="R233" s="229">
        <f>Q233*H233</f>
        <v>0.014999999999999999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282</v>
      </c>
      <c r="AT233" s="231" t="s">
        <v>206</v>
      </c>
      <c r="AU233" s="231" t="s">
        <v>90</v>
      </c>
      <c r="AY233" s="16" t="s">
        <v>131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6" t="s">
        <v>88</v>
      </c>
      <c r="BK233" s="232">
        <f>ROUND(I233*H233,2)</f>
        <v>0</v>
      </c>
      <c r="BL233" s="16" t="s">
        <v>205</v>
      </c>
      <c r="BM233" s="231" t="s">
        <v>373</v>
      </c>
    </row>
    <row r="234" s="2" customFormat="1" ht="33" customHeight="1">
      <c r="A234" s="38"/>
      <c r="B234" s="39"/>
      <c r="C234" s="219" t="s">
        <v>374</v>
      </c>
      <c r="D234" s="219" t="s">
        <v>133</v>
      </c>
      <c r="E234" s="220" t="s">
        <v>375</v>
      </c>
      <c r="F234" s="221" t="s">
        <v>376</v>
      </c>
      <c r="G234" s="222" t="s">
        <v>155</v>
      </c>
      <c r="H234" s="223">
        <v>2.552</v>
      </c>
      <c r="I234" s="224"/>
      <c r="J234" s="225">
        <f>ROUND(I234*H234,2)</f>
        <v>0</v>
      </c>
      <c r="K234" s="226"/>
      <c r="L234" s="44"/>
      <c r="M234" s="227" t="s">
        <v>1</v>
      </c>
      <c r="N234" s="228" t="s">
        <v>45</v>
      </c>
      <c r="O234" s="91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205</v>
      </c>
      <c r="AT234" s="231" t="s">
        <v>133</v>
      </c>
      <c r="AU234" s="231" t="s">
        <v>90</v>
      </c>
      <c r="AY234" s="16" t="s">
        <v>131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6" t="s">
        <v>88</v>
      </c>
      <c r="BK234" s="232">
        <f>ROUND(I234*H234,2)</f>
        <v>0</v>
      </c>
      <c r="BL234" s="16" t="s">
        <v>205</v>
      </c>
      <c r="BM234" s="231" t="s">
        <v>377</v>
      </c>
    </row>
    <row r="235" s="13" customFormat="1">
      <c r="A235" s="13"/>
      <c r="B235" s="233"/>
      <c r="C235" s="234"/>
      <c r="D235" s="235" t="s">
        <v>139</v>
      </c>
      <c r="E235" s="236" t="s">
        <v>1</v>
      </c>
      <c r="F235" s="237" t="s">
        <v>378</v>
      </c>
      <c r="G235" s="234"/>
      <c r="H235" s="238">
        <v>2.552</v>
      </c>
      <c r="I235" s="239"/>
      <c r="J235" s="234"/>
      <c r="K235" s="234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139</v>
      </c>
      <c r="AU235" s="244" t="s">
        <v>90</v>
      </c>
      <c r="AV235" s="13" t="s">
        <v>90</v>
      </c>
      <c r="AW235" s="13" t="s">
        <v>37</v>
      </c>
      <c r="AX235" s="13" t="s">
        <v>88</v>
      </c>
      <c r="AY235" s="244" t="s">
        <v>131</v>
      </c>
    </row>
    <row r="236" s="2" customFormat="1" ht="16.5" customHeight="1">
      <c r="A236" s="38"/>
      <c r="B236" s="39"/>
      <c r="C236" s="256" t="s">
        <v>379</v>
      </c>
      <c r="D236" s="256" t="s">
        <v>206</v>
      </c>
      <c r="E236" s="257" t="s">
        <v>380</v>
      </c>
      <c r="F236" s="258" t="s">
        <v>381</v>
      </c>
      <c r="G236" s="259" t="s">
        <v>176</v>
      </c>
      <c r="H236" s="260">
        <v>3.617</v>
      </c>
      <c r="I236" s="261"/>
      <c r="J236" s="262">
        <f>ROUND(I236*H236,2)</f>
        <v>0</v>
      </c>
      <c r="K236" s="263"/>
      <c r="L236" s="264"/>
      <c r="M236" s="265" t="s">
        <v>1</v>
      </c>
      <c r="N236" s="266" t="s">
        <v>45</v>
      </c>
      <c r="O236" s="91"/>
      <c r="P236" s="229">
        <f>O236*H236</f>
        <v>0</v>
      </c>
      <c r="Q236" s="229">
        <v>1</v>
      </c>
      <c r="R236" s="229">
        <f>Q236*H236</f>
        <v>3.617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282</v>
      </c>
      <c r="AT236" s="231" t="s">
        <v>206</v>
      </c>
      <c r="AU236" s="231" t="s">
        <v>90</v>
      </c>
      <c r="AY236" s="16" t="s">
        <v>131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6" t="s">
        <v>88</v>
      </c>
      <c r="BK236" s="232">
        <f>ROUND(I236*H236,2)</f>
        <v>0</v>
      </c>
      <c r="BL236" s="16" t="s">
        <v>205</v>
      </c>
      <c r="BM236" s="231" t="s">
        <v>382</v>
      </c>
    </row>
    <row r="237" s="13" customFormat="1">
      <c r="A237" s="13"/>
      <c r="B237" s="233"/>
      <c r="C237" s="234"/>
      <c r="D237" s="235" t="s">
        <v>139</v>
      </c>
      <c r="E237" s="234"/>
      <c r="F237" s="237" t="s">
        <v>383</v>
      </c>
      <c r="G237" s="234"/>
      <c r="H237" s="238">
        <v>3.617</v>
      </c>
      <c r="I237" s="239"/>
      <c r="J237" s="234"/>
      <c r="K237" s="234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139</v>
      </c>
      <c r="AU237" s="244" t="s">
        <v>90</v>
      </c>
      <c r="AV237" s="13" t="s">
        <v>90</v>
      </c>
      <c r="AW237" s="13" t="s">
        <v>4</v>
      </c>
      <c r="AX237" s="13" t="s">
        <v>88</v>
      </c>
      <c r="AY237" s="244" t="s">
        <v>131</v>
      </c>
    </row>
    <row r="238" s="2" customFormat="1" ht="24.15" customHeight="1">
      <c r="A238" s="38"/>
      <c r="B238" s="39"/>
      <c r="C238" s="219" t="s">
        <v>384</v>
      </c>
      <c r="D238" s="219" t="s">
        <v>133</v>
      </c>
      <c r="E238" s="220" t="s">
        <v>385</v>
      </c>
      <c r="F238" s="221" t="s">
        <v>386</v>
      </c>
      <c r="G238" s="222" t="s">
        <v>136</v>
      </c>
      <c r="H238" s="223">
        <v>31.895</v>
      </c>
      <c r="I238" s="224"/>
      <c r="J238" s="225">
        <f>ROUND(I238*H238,2)</f>
        <v>0</v>
      </c>
      <c r="K238" s="226"/>
      <c r="L238" s="44"/>
      <c r="M238" s="227" t="s">
        <v>1</v>
      </c>
      <c r="N238" s="228" t="s">
        <v>45</v>
      </c>
      <c r="O238" s="91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205</v>
      </c>
      <c r="AT238" s="231" t="s">
        <v>133</v>
      </c>
      <c r="AU238" s="231" t="s">
        <v>90</v>
      </c>
      <c r="AY238" s="16" t="s">
        <v>131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6" t="s">
        <v>88</v>
      </c>
      <c r="BK238" s="232">
        <f>ROUND(I238*H238,2)</f>
        <v>0</v>
      </c>
      <c r="BL238" s="16" t="s">
        <v>205</v>
      </c>
      <c r="BM238" s="231" t="s">
        <v>387</v>
      </c>
    </row>
    <row r="239" s="13" customFormat="1">
      <c r="A239" s="13"/>
      <c r="B239" s="233"/>
      <c r="C239" s="234"/>
      <c r="D239" s="235" t="s">
        <v>139</v>
      </c>
      <c r="E239" s="236" t="s">
        <v>1</v>
      </c>
      <c r="F239" s="237" t="s">
        <v>388</v>
      </c>
      <c r="G239" s="234"/>
      <c r="H239" s="238">
        <v>31.895</v>
      </c>
      <c r="I239" s="239"/>
      <c r="J239" s="234"/>
      <c r="K239" s="234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139</v>
      </c>
      <c r="AU239" s="244" t="s">
        <v>90</v>
      </c>
      <c r="AV239" s="13" t="s">
        <v>90</v>
      </c>
      <c r="AW239" s="13" t="s">
        <v>37</v>
      </c>
      <c r="AX239" s="13" t="s">
        <v>88</v>
      </c>
      <c r="AY239" s="244" t="s">
        <v>131</v>
      </c>
    </row>
    <row r="240" s="2" customFormat="1" ht="16.5" customHeight="1">
      <c r="A240" s="38"/>
      <c r="B240" s="39"/>
      <c r="C240" s="256" t="s">
        <v>389</v>
      </c>
      <c r="D240" s="256" t="s">
        <v>206</v>
      </c>
      <c r="E240" s="257" t="s">
        <v>390</v>
      </c>
      <c r="F240" s="258" t="s">
        <v>391</v>
      </c>
      <c r="G240" s="259" t="s">
        <v>392</v>
      </c>
      <c r="H240" s="260">
        <v>63.789999999999999</v>
      </c>
      <c r="I240" s="261"/>
      <c r="J240" s="262">
        <f>ROUND(I240*H240,2)</f>
        <v>0</v>
      </c>
      <c r="K240" s="263"/>
      <c r="L240" s="264"/>
      <c r="M240" s="265" t="s">
        <v>1</v>
      </c>
      <c r="N240" s="266" t="s">
        <v>45</v>
      </c>
      <c r="O240" s="91"/>
      <c r="P240" s="229">
        <f>O240*H240</f>
        <v>0</v>
      </c>
      <c r="Q240" s="229">
        <v>0.001</v>
      </c>
      <c r="R240" s="229">
        <f>Q240*H240</f>
        <v>0.063789999999999999</v>
      </c>
      <c r="S240" s="229">
        <v>0</v>
      </c>
      <c r="T240" s="23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1" t="s">
        <v>282</v>
      </c>
      <c r="AT240" s="231" t="s">
        <v>206</v>
      </c>
      <c r="AU240" s="231" t="s">
        <v>90</v>
      </c>
      <c r="AY240" s="16" t="s">
        <v>131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6" t="s">
        <v>88</v>
      </c>
      <c r="BK240" s="232">
        <f>ROUND(I240*H240,2)</f>
        <v>0</v>
      </c>
      <c r="BL240" s="16" t="s">
        <v>205</v>
      </c>
      <c r="BM240" s="231" t="s">
        <v>393</v>
      </c>
    </row>
    <row r="241" s="13" customFormat="1">
      <c r="A241" s="13"/>
      <c r="B241" s="233"/>
      <c r="C241" s="234"/>
      <c r="D241" s="235" t="s">
        <v>139</v>
      </c>
      <c r="E241" s="234"/>
      <c r="F241" s="237" t="s">
        <v>394</v>
      </c>
      <c r="G241" s="234"/>
      <c r="H241" s="238">
        <v>63.789999999999999</v>
      </c>
      <c r="I241" s="239"/>
      <c r="J241" s="234"/>
      <c r="K241" s="234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139</v>
      </c>
      <c r="AU241" s="244" t="s">
        <v>90</v>
      </c>
      <c r="AV241" s="13" t="s">
        <v>90</v>
      </c>
      <c r="AW241" s="13" t="s">
        <v>4</v>
      </c>
      <c r="AX241" s="13" t="s">
        <v>88</v>
      </c>
      <c r="AY241" s="244" t="s">
        <v>131</v>
      </c>
    </row>
    <row r="242" s="2" customFormat="1" ht="24.15" customHeight="1">
      <c r="A242" s="38"/>
      <c r="B242" s="39"/>
      <c r="C242" s="219" t="s">
        <v>395</v>
      </c>
      <c r="D242" s="219" t="s">
        <v>133</v>
      </c>
      <c r="E242" s="220" t="s">
        <v>396</v>
      </c>
      <c r="F242" s="221" t="s">
        <v>397</v>
      </c>
      <c r="G242" s="222" t="s">
        <v>176</v>
      </c>
      <c r="H242" s="223">
        <v>3.7429999999999999</v>
      </c>
      <c r="I242" s="224"/>
      <c r="J242" s="225">
        <f>ROUND(I242*H242,2)</f>
        <v>0</v>
      </c>
      <c r="K242" s="226"/>
      <c r="L242" s="44"/>
      <c r="M242" s="227" t="s">
        <v>1</v>
      </c>
      <c r="N242" s="228" t="s">
        <v>45</v>
      </c>
      <c r="O242" s="91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205</v>
      </c>
      <c r="AT242" s="231" t="s">
        <v>133</v>
      </c>
      <c r="AU242" s="231" t="s">
        <v>90</v>
      </c>
      <c r="AY242" s="16" t="s">
        <v>131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6" t="s">
        <v>88</v>
      </c>
      <c r="BK242" s="232">
        <f>ROUND(I242*H242,2)</f>
        <v>0</v>
      </c>
      <c r="BL242" s="16" t="s">
        <v>205</v>
      </c>
      <c r="BM242" s="231" t="s">
        <v>398</v>
      </c>
    </row>
    <row r="243" s="2" customFormat="1" ht="24.15" customHeight="1">
      <c r="A243" s="38"/>
      <c r="B243" s="39"/>
      <c r="C243" s="219" t="s">
        <v>399</v>
      </c>
      <c r="D243" s="219" t="s">
        <v>133</v>
      </c>
      <c r="E243" s="220" t="s">
        <v>400</v>
      </c>
      <c r="F243" s="221" t="s">
        <v>401</v>
      </c>
      <c r="G243" s="222" t="s">
        <v>176</v>
      </c>
      <c r="H243" s="223">
        <v>3.7429999999999999</v>
      </c>
      <c r="I243" s="224"/>
      <c r="J243" s="225">
        <f>ROUND(I243*H243,2)</f>
        <v>0</v>
      </c>
      <c r="K243" s="226"/>
      <c r="L243" s="44"/>
      <c r="M243" s="227" t="s">
        <v>1</v>
      </c>
      <c r="N243" s="228" t="s">
        <v>45</v>
      </c>
      <c r="O243" s="91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205</v>
      </c>
      <c r="AT243" s="231" t="s">
        <v>133</v>
      </c>
      <c r="AU243" s="231" t="s">
        <v>90</v>
      </c>
      <c r="AY243" s="16" t="s">
        <v>131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6" t="s">
        <v>88</v>
      </c>
      <c r="BK243" s="232">
        <f>ROUND(I243*H243,2)</f>
        <v>0</v>
      </c>
      <c r="BL243" s="16" t="s">
        <v>205</v>
      </c>
      <c r="BM243" s="231" t="s">
        <v>402</v>
      </c>
    </row>
    <row r="244" s="12" customFormat="1" ht="22.8" customHeight="1">
      <c r="A244" s="12"/>
      <c r="B244" s="203"/>
      <c r="C244" s="204"/>
      <c r="D244" s="205" t="s">
        <v>79</v>
      </c>
      <c r="E244" s="217" t="s">
        <v>403</v>
      </c>
      <c r="F244" s="217" t="s">
        <v>404</v>
      </c>
      <c r="G244" s="204"/>
      <c r="H244" s="204"/>
      <c r="I244" s="207"/>
      <c r="J244" s="218">
        <f>BK244</f>
        <v>0</v>
      </c>
      <c r="K244" s="204"/>
      <c r="L244" s="209"/>
      <c r="M244" s="210"/>
      <c r="N244" s="211"/>
      <c r="O244" s="211"/>
      <c r="P244" s="212">
        <f>SUM(P245:P246)</f>
        <v>0</v>
      </c>
      <c r="Q244" s="211"/>
      <c r="R244" s="212">
        <f>SUM(R245:R246)</f>
        <v>0</v>
      </c>
      <c r="S244" s="211"/>
      <c r="T244" s="213">
        <f>SUM(T245:T246)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4" t="s">
        <v>90</v>
      </c>
      <c r="AT244" s="215" t="s">
        <v>79</v>
      </c>
      <c r="AU244" s="215" t="s">
        <v>88</v>
      </c>
      <c r="AY244" s="214" t="s">
        <v>131</v>
      </c>
      <c r="BK244" s="216">
        <f>SUM(BK245:BK246)</f>
        <v>0</v>
      </c>
    </row>
    <row r="245" s="2" customFormat="1" ht="24.15" customHeight="1">
      <c r="A245" s="38"/>
      <c r="B245" s="39"/>
      <c r="C245" s="219" t="s">
        <v>405</v>
      </c>
      <c r="D245" s="219" t="s">
        <v>133</v>
      </c>
      <c r="E245" s="220" t="s">
        <v>406</v>
      </c>
      <c r="F245" s="221" t="s">
        <v>407</v>
      </c>
      <c r="G245" s="222" t="s">
        <v>408</v>
      </c>
      <c r="H245" s="223">
        <v>1</v>
      </c>
      <c r="I245" s="224"/>
      <c r="J245" s="225">
        <f>ROUND(I245*H245,2)</f>
        <v>0</v>
      </c>
      <c r="K245" s="226"/>
      <c r="L245" s="44"/>
      <c r="M245" s="227" t="s">
        <v>1</v>
      </c>
      <c r="N245" s="228" t="s">
        <v>45</v>
      </c>
      <c r="O245" s="91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1" t="s">
        <v>205</v>
      </c>
      <c r="AT245" s="231" t="s">
        <v>133</v>
      </c>
      <c r="AU245" s="231" t="s">
        <v>90</v>
      </c>
      <c r="AY245" s="16" t="s">
        <v>131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6" t="s">
        <v>88</v>
      </c>
      <c r="BK245" s="232">
        <f>ROUND(I245*H245,2)</f>
        <v>0</v>
      </c>
      <c r="BL245" s="16" t="s">
        <v>205</v>
      </c>
      <c r="BM245" s="231" t="s">
        <v>409</v>
      </c>
    </row>
    <row r="246" s="2" customFormat="1" ht="24.15" customHeight="1">
      <c r="A246" s="38"/>
      <c r="B246" s="39"/>
      <c r="C246" s="219" t="s">
        <v>410</v>
      </c>
      <c r="D246" s="219" t="s">
        <v>133</v>
      </c>
      <c r="E246" s="220" t="s">
        <v>411</v>
      </c>
      <c r="F246" s="221" t="s">
        <v>412</v>
      </c>
      <c r="G246" s="222" t="s">
        <v>413</v>
      </c>
      <c r="H246" s="223">
        <v>6</v>
      </c>
      <c r="I246" s="224"/>
      <c r="J246" s="225">
        <f>ROUND(I246*H246,2)</f>
        <v>0</v>
      </c>
      <c r="K246" s="226"/>
      <c r="L246" s="44"/>
      <c r="M246" s="227" t="s">
        <v>1</v>
      </c>
      <c r="N246" s="228" t="s">
        <v>45</v>
      </c>
      <c r="O246" s="91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205</v>
      </c>
      <c r="AT246" s="231" t="s">
        <v>133</v>
      </c>
      <c r="AU246" s="231" t="s">
        <v>90</v>
      </c>
      <c r="AY246" s="16" t="s">
        <v>131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6" t="s">
        <v>88</v>
      </c>
      <c r="BK246" s="232">
        <f>ROUND(I246*H246,2)</f>
        <v>0</v>
      </c>
      <c r="BL246" s="16" t="s">
        <v>205</v>
      </c>
      <c r="BM246" s="231" t="s">
        <v>414</v>
      </c>
    </row>
    <row r="247" s="12" customFormat="1" ht="25.92" customHeight="1">
      <c r="A247" s="12"/>
      <c r="B247" s="203"/>
      <c r="C247" s="204"/>
      <c r="D247" s="205" t="s">
        <v>79</v>
      </c>
      <c r="E247" s="206" t="s">
        <v>415</v>
      </c>
      <c r="F247" s="206" t="s">
        <v>416</v>
      </c>
      <c r="G247" s="204"/>
      <c r="H247" s="204"/>
      <c r="I247" s="207"/>
      <c r="J247" s="208">
        <f>BK247</f>
        <v>0</v>
      </c>
      <c r="K247" s="204"/>
      <c r="L247" s="209"/>
      <c r="M247" s="210"/>
      <c r="N247" s="211"/>
      <c r="O247" s="211"/>
      <c r="P247" s="212">
        <f>P248+P251+P253</f>
        <v>0</v>
      </c>
      <c r="Q247" s="211"/>
      <c r="R247" s="212">
        <f>R248+R251+R253</f>
        <v>0</v>
      </c>
      <c r="S247" s="211"/>
      <c r="T247" s="213">
        <f>T248+T251+T253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4" t="s">
        <v>152</v>
      </c>
      <c r="AT247" s="215" t="s">
        <v>79</v>
      </c>
      <c r="AU247" s="215" t="s">
        <v>80</v>
      </c>
      <c r="AY247" s="214" t="s">
        <v>131</v>
      </c>
      <c r="BK247" s="216">
        <f>BK248+BK251+BK253</f>
        <v>0</v>
      </c>
    </row>
    <row r="248" s="12" customFormat="1" ht="22.8" customHeight="1">
      <c r="A248" s="12"/>
      <c r="B248" s="203"/>
      <c r="C248" s="204"/>
      <c r="D248" s="205" t="s">
        <v>79</v>
      </c>
      <c r="E248" s="217" t="s">
        <v>417</v>
      </c>
      <c r="F248" s="217" t="s">
        <v>418</v>
      </c>
      <c r="G248" s="204"/>
      <c r="H248" s="204"/>
      <c r="I248" s="207"/>
      <c r="J248" s="218">
        <f>BK248</f>
        <v>0</v>
      </c>
      <c r="K248" s="204"/>
      <c r="L248" s="209"/>
      <c r="M248" s="210"/>
      <c r="N248" s="211"/>
      <c r="O248" s="211"/>
      <c r="P248" s="212">
        <f>SUM(P249:P250)</f>
        <v>0</v>
      </c>
      <c r="Q248" s="211"/>
      <c r="R248" s="212">
        <f>SUM(R249:R250)</f>
        <v>0</v>
      </c>
      <c r="S248" s="211"/>
      <c r="T248" s="213">
        <f>SUM(T249:T250)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4" t="s">
        <v>152</v>
      </c>
      <c r="AT248" s="215" t="s">
        <v>79</v>
      </c>
      <c r="AU248" s="215" t="s">
        <v>88</v>
      </c>
      <c r="AY248" s="214" t="s">
        <v>131</v>
      </c>
      <c r="BK248" s="216">
        <f>SUM(BK249:BK250)</f>
        <v>0</v>
      </c>
    </row>
    <row r="249" s="2" customFormat="1" ht="16.5" customHeight="1">
      <c r="A249" s="38"/>
      <c r="B249" s="39"/>
      <c r="C249" s="219" t="s">
        <v>419</v>
      </c>
      <c r="D249" s="219" t="s">
        <v>133</v>
      </c>
      <c r="E249" s="220" t="s">
        <v>420</v>
      </c>
      <c r="F249" s="221" t="s">
        <v>418</v>
      </c>
      <c r="G249" s="222" t="s">
        <v>421</v>
      </c>
      <c r="H249" s="223">
        <v>1</v>
      </c>
      <c r="I249" s="224"/>
      <c r="J249" s="225">
        <f>ROUND(I249*H249,2)</f>
        <v>0</v>
      </c>
      <c r="K249" s="226"/>
      <c r="L249" s="44"/>
      <c r="M249" s="227" t="s">
        <v>1</v>
      </c>
      <c r="N249" s="228" t="s">
        <v>45</v>
      </c>
      <c r="O249" s="91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422</v>
      </c>
      <c r="AT249" s="231" t="s">
        <v>133</v>
      </c>
      <c r="AU249" s="231" t="s">
        <v>90</v>
      </c>
      <c r="AY249" s="16" t="s">
        <v>131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6" t="s">
        <v>88</v>
      </c>
      <c r="BK249" s="232">
        <f>ROUND(I249*H249,2)</f>
        <v>0</v>
      </c>
      <c r="BL249" s="16" t="s">
        <v>422</v>
      </c>
      <c r="BM249" s="231" t="s">
        <v>423</v>
      </c>
    </row>
    <row r="250" s="2" customFormat="1" ht="16.5" customHeight="1">
      <c r="A250" s="38"/>
      <c r="B250" s="39"/>
      <c r="C250" s="219" t="s">
        <v>424</v>
      </c>
      <c r="D250" s="219" t="s">
        <v>133</v>
      </c>
      <c r="E250" s="220" t="s">
        <v>425</v>
      </c>
      <c r="F250" s="221" t="s">
        <v>426</v>
      </c>
      <c r="G250" s="222" t="s">
        <v>421</v>
      </c>
      <c r="H250" s="223">
        <v>1</v>
      </c>
      <c r="I250" s="224"/>
      <c r="J250" s="225">
        <f>ROUND(I250*H250,2)</f>
        <v>0</v>
      </c>
      <c r="K250" s="226"/>
      <c r="L250" s="44"/>
      <c r="M250" s="227" t="s">
        <v>1</v>
      </c>
      <c r="N250" s="228" t="s">
        <v>45</v>
      </c>
      <c r="O250" s="91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1" t="s">
        <v>422</v>
      </c>
      <c r="AT250" s="231" t="s">
        <v>133</v>
      </c>
      <c r="AU250" s="231" t="s">
        <v>90</v>
      </c>
      <c r="AY250" s="16" t="s">
        <v>131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6" t="s">
        <v>88</v>
      </c>
      <c r="BK250" s="232">
        <f>ROUND(I250*H250,2)</f>
        <v>0</v>
      </c>
      <c r="BL250" s="16" t="s">
        <v>422</v>
      </c>
      <c r="BM250" s="231" t="s">
        <v>427</v>
      </c>
    </row>
    <row r="251" s="12" customFormat="1" ht="22.8" customHeight="1">
      <c r="A251" s="12"/>
      <c r="B251" s="203"/>
      <c r="C251" s="204"/>
      <c r="D251" s="205" t="s">
        <v>79</v>
      </c>
      <c r="E251" s="217" t="s">
        <v>428</v>
      </c>
      <c r="F251" s="217" t="s">
        <v>429</v>
      </c>
      <c r="G251" s="204"/>
      <c r="H251" s="204"/>
      <c r="I251" s="207"/>
      <c r="J251" s="218">
        <f>BK251</f>
        <v>0</v>
      </c>
      <c r="K251" s="204"/>
      <c r="L251" s="209"/>
      <c r="M251" s="210"/>
      <c r="N251" s="211"/>
      <c r="O251" s="211"/>
      <c r="P251" s="212">
        <f>P252</f>
        <v>0</v>
      </c>
      <c r="Q251" s="211"/>
      <c r="R251" s="212">
        <f>R252</f>
        <v>0</v>
      </c>
      <c r="S251" s="211"/>
      <c r="T251" s="213">
        <f>T252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4" t="s">
        <v>152</v>
      </c>
      <c r="AT251" s="215" t="s">
        <v>79</v>
      </c>
      <c r="AU251" s="215" t="s">
        <v>88</v>
      </c>
      <c r="AY251" s="214" t="s">
        <v>131</v>
      </c>
      <c r="BK251" s="216">
        <f>BK252</f>
        <v>0</v>
      </c>
    </row>
    <row r="252" s="2" customFormat="1" ht="16.5" customHeight="1">
      <c r="A252" s="38"/>
      <c r="B252" s="39"/>
      <c r="C252" s="219" t="s">
        <v>430</v>
      </c>
      <c r="D252" s="219" t="s">
        <v>133</v>
      </c>
      <c r="E252" s="220" t="s">
        <v>431</v>
      </c>
      <c r="F252" s="221" t="s">
        <v>432</v>
      </c>
      <c r="G252" s="222" t="s">
        <v>408</v>
      </c>
      <c r="H252" s="223">
        <v>1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45</v>
      </c>
      <c r="O252" s="91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422</v>
      </c>
      <c r="AT252" s="231" t="s">
        <v>133</v>
      </c>
      <c r="AU252" s="231" t="s">
        <v>90</v>
      </c>
      <c r="AY252" s="16" t="s">
        <v>131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6" t="s">
        <v>88</v>
      </c>
      <c r="BK252" s="232">
        <f>ROUND(I252*H252,2)</f>
        <v>0</v>
      </c>
      <c r="BL252" s="16" t="s">
        <v>422</v>
      </c>
      <c r="BM252" s="231" t="s">
        <v>433</v>
      </c>
    </row>
    <row r="253" s="12" customFormat="1" ht="22.8" customHeight="1">
      <c r="A253" s="12"/>
      <c r="B253" s="203"/>
      <c r="C253" s="204"/>
      <c r="D253" s="205" t="s">
        <v>79</v>
      </c>
      <c r="E253" s="217" t="s">
        <v>434</v>
      </c>
      <c r="F253" s="217" t="s">
        <v>435</v>
      </c>
      <c r="G253" s="204"/>
      <c r="H253" s="204"/>
      <c r="I253" s="207"/>
      <c r="J253" s="218">
        <f>BK253</f>
        <v>0</v>
      </c>
      <c r="K253" s="204"/>
      <c r="L253" s="209"/>
      <c r="M253" s="210"/>
      <c r="N253" s="211"/>
      <c r="O253" s="211"/>
      <c r="P253" s="212">
        <f>P254</f>
        <v>0</v>
      </c>
      <c r="Q253" s="211"/>
      <c r="R253" s="212">
        <f>R254</f>
        <v>0</v>
      </c>
      <c r="S253" s="211"/>
      <c r="T253" s="213">
        <f>T254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4" t="s">
        <v>152</v>
      </c>
      <c r="AT253" s="215" t="s">
        <v>79</v>
      </c>
      <c r="AU253" s="215" t="s">
        <v>88</v>
      </c>
      <c r="AY253" s="214" t="s">
        <v>131</v>
      </c>
      <c r="BK253" s="216">
        <f>BK254</f>
        <v>0</v>
      </c>
    </row>
    <row r="254" s="2" customFormat="1" ht="16.5" customHeight="1">
      <c r="A254" s="38"/>
      <c r="B254" s="39"/>
      <c r="C254" s="219" t="s">
        <v>436</v>
      </c>
      <c r="D254" s="219" t="s">
        <v>133</v>
      </c>
      <c r="E254" s="220" t="s">
        <v>437</v>
      </c>
      <c r="F254" s="221" t="s">
        <v>438</v>
      </c>
      <c r="G254" s="222" t="s">
        <v>408</v>
      </c>
      <c r="H254" s="223">
        <v>1</v>
      </c>
      <c r="I254" s="224"/>
      <c r="J254" s="225">
        <f>ROUND(I254*H254,2)</f>
        <v>0</v>
      </c>
      <c r="K254" s="226"/>
      <c r="L254" s="44"/>
      <c r="M254" s="267" t="s">
        <v>1</v>
      </c>
      <c r="N254" s="268" t="s">
        <v>45</v>
      </c>
      <c r="O254" s="269"/>
      <c r="P254" s="270">
        <f>O254*H254</f>
        <v>0</v>
      </c>
      <c r="Q254" s="270">
        <v>0</v>
      </c>
      <c r="R254" s="270">
        <f>Q254*H254</f>
        <v>0</v>
      </c>
      <c r="S254" s="270">
        <v>0</v>
      </c>
      <c r="T254" s="271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1" t="s">
        <v>422</v>
      </c>
      <c r="AT254" s="231" t="s">
        <v>133</v>
      </c>
      <c r="AU254" s="231" t="s">
        <v>90</v>
      </c>
      <c r="AY254" s="16" t="s">
        <v>131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6" t="s">
        <v>88</v>
      </c>
      <c r="BK254" s="232">
        <f>ROUND(I254*H254,2)</f>
        <v>0</v>
      </c>
      <c r="BL254" s="16" t="s">
        <v>422</v>
      </c>
      <c r="BM254" s="231" t="s">
        <v>439</v>
      </c>
    </row>
    <row r="255" s="2" customFormat="1" ht="6.96" customHeight="1">
      <c r="A255" s="38"/>
      <c r="B255" s="66"/>
      <c r="C255" s="67"/>
      <c r="D255" s="67"/>
      <c r="E255" s="67"/>
      <c r="F255" s="67"/>
      <c r="G255" s="67"/>
      <c r="H255" s="67"/>
      <c r="I255" s="67"/>
      <c r="J255" s="67"/>
      <c r="K255" s="67"/>
      <c r="L255" s="44"/>
      <c r="M255" s="38"/>
      <c r="O255" s="38"/>
      <c r="P255" s="38"/>
      <c r="Q255" s="38"/>
      <c r="R255" s="38"/>
      <c r="S255" s="38"/>
      <c r="T255" s="3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</row>
  </sheetData>
  <sheetProtection sheet="1" autoFilter="0" formatColumns="0" formatRows="0" objects="1" scenarios="1" spinCount="100000" saltValue="oOvPheebDwLo3/YQo0b6lFsgmvks0Q8SVzUD1gm2PFJIUIL4AuSEPDbbHmgtmRis2K97+lWfCseX3SMsynYKGw==" hashValue="dYM3d2DXGIZbKaeCtlKnYfa84E3SkRi12w0qIKWpieuOMy3G5p24mUPUeGrbuZXMu1Dk0SRcwnkaQ6QaL+CzXw==" algorithmName="SHA-512" password="CC35"/>
  <autoFilter ref="C129:K254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90</v>
      </c>
    </row>
    <row r="4" s="1" customFormat="1" ht="24.96" customHeight="1">
      <c r="B4" s="19"/>
      <c r="D4" s="138" t="s">
        <v>94</v>
      </c>
      <c r="L4" s="19"/>
      <c r="M4" s="139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0" t="s">
        <v>16</v>
      </c>
      <c r="L6" s="19"/>
    </row>
    <row r="7" s="1" customFormat="1" ht="16.5" customHeight="1">
      <c r="B7" s="19"/>
      <c r="E7" s="141" t="str">
        <f>'Rekapitulace stavby'!K6</f>
        <v>KOSTEL ANDĚLŮ STRÁŽNÝCH OPRAVA VLHKÝCH OMÍTEK</v>
      </c>
      <c r="F7" s="140"/>
      <c r="G7" s="140"/>
      <c r="H7" s="140"/>
      <c r="L7" s="19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440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19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22</v>
      </c>
      <c r="E12" s="38"/>
      <c r="F12" s="143" t="s">
        <v>23</v>
      </c>
      <c r="G12" s="38"/>
      <c r="H12" s="38"/>
      <c r="I12" s="140" t="s">
        <v>24</v>
      </c>
      <c r="J12" s="144" t="str">
        <f>'Rekapitulace stavby'!AN8</f>
        <v>8. 11. 2023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30</v>
      </c>
      <c r="E14" s="38"/>
      <c r="F14" s="38"/>
      <c r="G14" s="38"/>
      <c r="H14" s="38"/>
      <c r="I14" s="140" t="s">
        <v>31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33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34</v>
      </c>
      <c r="E17" s="38"/>
      <c r="F17" s="38"/>
      <c r="G17" s="38"/>
      <c r="H17" s="38"/>
      <c r="I17" s="140" t="s">
        <v>31</v>
      </c>
      <c r="J17" s="32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2" t="str">
        <f>'Rekapitulace stavby'!E14</f>
        <v>Vyplň údaj</v>
      </c>
      <c r="F18" s="143"/>
      <c r="G18" s="143"/>
      <c r="H18" s="143"/>
      <c r="I18" s="140" t="s">
        <v>33</v>
      </c>
      <c r="J18" s="32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36</v>
      </c>
      <c r="E20" s="38"/>
      <c r="F20" s="38"/>
      <c r="G20" s="38"/>
      <c r="H20" s="38"/>
      <c r="I20" s="140" t="s">
        <v>31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33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38</v>
      </c>
      <c r="E23" s="38"/>
      <c r="F23" s="38"/>
      <c r="G23" s="38"/>
      <c r="H23" s="38"/>
      <c r="I23" s="140" t="s">
        <v>31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33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40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42</v>
      </c>
      <c r="G32" s="38"/>
      <c r="H32" s="38"/>
      <c r="I32" s="152" t="s">
        <v>41</v>
      </c>
      <c r="J32" s="152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44</v>
      </c>
      <c r="E33" s="140" t="s">
        <v>45</v>
      </c>
      <c r="F33" s="154">
        <f>ROUND((SUM(BE122:BE192)),  2)</f>
        <v>0</v>
      </c>
      <c r="G33" s="38"/>
      <c r="H33" s="38"/>
      <c r="I33" s="155">
        <v>0.20999999999999999</v>
      </c>
      <c r="J33" s="154">
        <f>ROUND(((SUM(BE122:BE192))*I33),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46</v>
      </c>
      <c r="F34" s="154">
        <f>ROUND((SUM(BF122:BF192)),  2)</f>
        <v>0</v>
      </c>
      <c r="G34" s="38"/>
      <c r="H34" s="38"/>
      <c r="I34" s="155">
        <v>0.14999999999999999</v>
      </c>
      <c r="J34" s="154">
        <f>ROUND(((SUM(BF122:BF192))*I34),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47</v>
      </c>
      <c r="F35" s="154">
        <f>ROUND((SUM(BG122:BG192)),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48</v>
      </c>
      <c r="F36" s="154">
        <f>ROUND((SUM(BH122:BH192)),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49</v>
      </c>
      <c r="F37" s="154">
        <f>ROUND((SUM(BI122:BI192)),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3"/>
      <c r="D50" s="163" t="s">
        <v>53</v>
      </c>
      <c r="E50" s="164"/>
      <c r="F50" s="164"/>
      <c r="G50" s="163" t="s">
        <v>54</v>
      </c>
      <c r="H50" s="164"/>
      <c r="I50" s="164"/>
      <c r="J50" s="164"/>
      <c r="K50" s="164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8"/>
      <c r="B61" s="44"/>
      <c r="C61" s="38"/>
      <c r="D61" s="165" t="s">
        <v>55</v>
      </c>
      <c r="E61" s="166"/>
      <c r="F61" s="167" t="s">
        <v>56</v>
      </c>
      <c r="G61" s="165" t="s">
        <v>55</v>
      </c>
      <c r="H61" s="166"/>
      <c r="I61" s="166"/>
      <c r="J61" s="168" t="s">
        <v>56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8"/>
      <c r="B65" s="44"/>
      <c r="C65" s="38"/>
      <c r="D65" s="163" t="s">
        <v>57</v>
      </c>
      <c r="E65" s="169"/>
      <c r="F65" s="169"/>
      <c r="G65" s="163" t="s">
        <v>58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8"/>
      <c r="B76" s="44"/>
      <c r="C76" s="38"/>
      <c r="D76" s="165" t="s">
        <v>55</v>
      </c>
      <c r="E76" s="166"/>
      <c r="F76" s="167" t="s">
        <v>56</v>
      </c>
      <c r="G76" s="165" t="s">
        <v>55</v>
      </c>
      <c r="H76" s="166"/>
      <c r="I76" s="166"/>
      <c r="J76" s="168" t="s">
        <v>56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KOSTEL ANDĚLŮ STRÁŽNÝCH OPRAVA VLHKÝCH OMÍTEK</v>
      </c>
      <c r="F85" s="31"/>
      <c r="G85" s="31"/>
      <c r="H85" s="31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1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02 - vniřní Rint - Kostel Andělů Strážných - oprava vnitřních omítek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1" t="s">
        <v>22</v>
      </c>
      <c r="D89" s="40"/>
      <c r="E89" s="40"/>
      <c r="F89" s="26" t="str">
        <f>F12</f>
        <v>STRAŽISKO</v>
      </c>
      <c r="G89" s="40"/>
      <c r="H89" s="40"/>
      <c r="I89" s="31" t="s">
        <v>24</v>
      </c>
      <c r="J89" s="79" t="str">
        <f>IF(J12="","",J12)</f>
        <v>8. 11. 2023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30</v>
      </c>
      <c r="D91" s="40"/>
      <c r="E91" s="40"/>
      <c r="F91" s="26" t="str">
        <f>E15</f>
        <v xml:space="preserve"> </v>
      </c>
      <c r="G91" s="40"/>
      <c r="H91" s="40"/>
      <c r="I91" s="31" t="s">
        <v>36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1" t="s">
        <v>34</v>
      </c>
      <c r="D92" s="40"/>
      <c r="E92" s="40"/>
      <c r="F92" s="26" t="str">
        <f>IF(E18="","",E18)</f>
        <v>Vyplň údaj</v>
      </c>
      <c r="G92" s="40"/>
      <c r="H92" s="40"/>
      <c r="I92" s="31" t="s">
        <v>38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6" t="s">
        <v>101</v>
      </c>
    </row>
    <row r="97" s="9" customFormat="1" ht="24.96" customHeight="1">
      <c r="A97" s="9"/>
      <c r="B97" s="179"/>
      <c r="C97" s="180"/>
      <c r="D97" s="181" t="s">
        <v>102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106</v>
      </c>
      <c r="E99" s="188"/>
      <c r="F99" s="188"/>
      <c r="G99" s="188"/>
      <c r="H99" s="188"/>
      <c r="I99" s="188"/>
      <c r="J99" s="189">
        <f>J141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107</v>
      </c>
      <c r="E100" s="188"/>
      <c r="F100" s="188"/>
      <c r="G100" s="188"/>
      <c r="H100" s="188"/>
      <c r="I100" s="188"/>
      <c r="J100" s="189">
        <f>J153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109</v>
      </c>
      <c r="E101" s="182"/>
      <c r="F101" s="182"/>
      <c r="G101" s="182"/>
      <c r="H101" s="182"/>
      <c r="I101" s="182"/>
      <c r="J101" s="183">
        <f>J157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441</v>
      </c>
      <c r="E102" s="188"/>
      <c r="F102" s="188"/>
      <c r="G102" s="188"/>
      <c r="H102" s="188"/>
      <c r="I102" s="188"/>
      <c r="J102" s="189">
        <f>J158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2" t="s">
        <v>116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1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KOSTEL ANDĚLŮ STRÁŽNÝCH OPRAVA VLHKÝCH OMÍTEK</v>
      </c>
      <c r="F112" s="31"/>
      <c r="G112" s="31"/>
      <c r="H112" s="31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1" t="s">
        <v>95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30" customHeight="1">
      <c r="A114" s="38"/>
      <c r="B114" s="39"/>
      <c r="C114" s="40"/>
      <c r="D114" s="40"/>
      <c r="E114" s="76" t="str">
        <f>E9</f>
        <v>02 - vniřní Rint - Kostel Andělů Strážných - oprava vnitřních omítek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1" t="s">
        <v>22</v>
      </c>
      <c r="D116" s="40"/>
      <c r="E116" s="40"/>
      <c r="F116" s="26" t="str">
        <f>F12</f>
        <v>STRAŽISKO</v>
      </c>
      <c r="G116" s="40"/>
      <c r="H116" s="40"/>
      <c r="I116" s="31" t="s">
        <v>24</v>
      </c>
      <c r="J116" s="79" t="str">
        <f>IF(J12="","",J12)</f>
        <v>8. 11. 2023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1" t="s">
        <v>30</v>
      </c>
      <c r="D118" s="40"/>
      <c r="E118" s="40"/>
      <c r="F118" s="26" t="str">
        <f>E15</f>
        <v xml:space="preserve"> </v>
      </c>
      <c r="G118" s="40"/>
      <c r="H118" s="40"/>
      <c r="I118" s="31" t="s">
        <v>36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1" t="s">
        <v>34</v>
      </c>
      <c r="D119" s="40"/>
      <c r="E119" s="40"/>
      <c r="F119" s="26" t="str">
        <f>IF(E18="","",E18)</f>
        <v>Vyplň údaj</v>
      </c>
      <c r="G119" s="40"/>
      <c r="H119" s="40"/>
      <c r="I119" s="31" t="s">
        <v>38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117</v>
      </c>
      <c r="D121" s="194" t="s">
        <v>65</v>
      </c>
      <c r="E121" s="194" t="s">
        <v>61</v>
      </c>
      <c r="F121" s="194" t="s">
        <v>62</v>
      </c>
      <c r="G121" s="194" t="s">
        <v>118</v>
      </c>
      <c r="H121" s="194" t="s">
        <v>119</v>
      </c>
      <c r="I121" s="194" t="s">
        <v>120</v>
      </c>
      <c r="J121" s="195" t="s">
        <v>99</v>
      </c>
      <c r="K121" s="196" t="s">
        <v>121</v>
      </c>
      <c r="L121" s="197"/>
      <c r="M121" s="100" t="s">
        <v>1</v>
      </c>
      <c r="N121" s="101" t="s">
        <v>44</v>
      </c>
      <c r="O121" s="101" t="s">
        <v>122</v>
      </c>
      <c r="P121" s="101" t="s">
        <v>123</v>
      </c>
      <c r="Q121" s="101" t="s">
        <v>124</v>
      </c>
      <c r="R121" s="101" t="s">
        <v>125</v>
      </c>
      <c r="S121" s="101" t="s">
        <v>126</v>
      </c>
      <c r="T121" s="102" t="s">
        <v>127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128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P123+P157</f>
        <v>0</v>
      </c>
      <c r="Q122" s="104"/>
      <c r="R122" s="200">
        <f>R123+R157</f>
        <v>2.2434272000000002</v>
      </c>
      <c r="S122" s="104"/>
      <c r="T122" s="201">
        <f>T123+T157</f>
        <v>2.5030320000000001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6" t="s">
        <v>79</v>
      </c>
      <c r="AU122" s="16" t="s">
        <v>101</v>
      </c>
      <c r="BK122" s="202">
        <f>BK123+BK157</f>
        <v>0</v>
      </c>
    </row>
    <row r="123" s="12" customFormat="1" ht="25.92" customHeight="1">
      <c r="A123" s="12"/>
      <c r="B123" s="203"/>
      <c r="C123" s="204"/>
      <c r="D123" s="205" t="s">
        <v>79</v>
      </c>
      <c r="E123" s="206" t="s">
        <v>129</v>
      </c>
      <c r="F123" s="206" t="s">
        <v>130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P124+P141+P153</f>
        <v>0</v>
      </c>
      <c r="Q123" s="211"/>
      <c r="R123" s="212">
        <f>R124+R141+R153</f>
        <v>2.2178640000000001</v>
      </c>
      <c r="S123" s="211"/>
      <c r="T123" s="213">
        <f>T124+T141+T153</f>
        <v>2.5030320000000001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88</v>
      </c>
      <c r="AT123" s="215" t="s">
        <v>79</v>
      </c>
      <c r="AU123" s="215" t="s">
        <v>80</v>
      </c>
      <c r="AY123" s="214" t="s">
        <v>131</v>
      </c>
      <c r="BK123" s="216">
        <f>BK124+BK141+BK153</f>
        <v>0</v>
      </c>
    </row>
    <row r="124" s="12" customFormat="1" ht="22.8" customHeight="1">
      <c r="A124" s="12"/>
      <c r="B124" s="203"/>
      <c r="C124" s="204"/>
      <c r="D124" s="205" t="s">
        <v>79</v>
      </c>
      <c r="E124" s="217" t="s">
        <v>160</v>
      </c>
      <c r="F124" s="217" t="s">
        <v>210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SUM(P125:P140)</f>
        <v>0</v>
      </c>
      <c r="Q124" s="211"/>
      <c r="R124" s="212">
        <f>SUM(R125:R140)</f>
        <v>0.93748000000000009</v>
      </c>
      <c r="S124" s="211"/>
      <c r="T124" s="213">
        <f>SUM(T125:T140)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88</v>
      </c>
      <c r="AT124" s="215" t="s">
        <v>79</v>
      </c>
      <c r="AU124" s="215" t="s">
        <v>88</v>
      </c>
      <c r="AY124" s="214" t="s">
        <v>131</v>
      </c>
      <c r="BK124" s="216">
        <f>SUM(BK125:BK140)</f>
        <v>0</v>
      </c>
    </row>
    <row r="125" s="2" customFormat="1" ht="24.15" customHeight="1">
      <c r="A125" s="38"/>
      <c r="B125" s="39"/>
      <c r="C125" s="219" t="s">
        <v>88</v>
      </c>
      <c r="D125" s="219" t="s">
        <v>133</v>
      </c>
      <c r="E125" s="220" t="s">
        <v>212</v>
      </c>
      <c r="F125" s="221" t="s">
        <v>213</v>
      </c>
      <c r="G125" s="222" t="s">
        <v>136</v>
      </c>
      <c r="H125" s="223">
        <v>23.300000000000001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45</v>
      </c>
      <c r="O125" s="91"/>
      <c r="P125" s="229">
        <f>O125*H125</f>
        <v>0</v>
      </c>
      <c r="Q125" s="229">
        <v>0.035000000000000003</v>
      </c>
      <c r="R125" s="229">
        <f>Q125*H125</f>
        <v>0.81550000000000011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137</v>
      </c>
      <c r="AT125" s="231" t="s">
        <v>133</v>
      </c>
      <c r="AU125" s="231" t="s">
        <v>90</v>
      </c>
      <c r="AY125" s="16" t="s">
        <v>131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6" t="s">
        <v>88</v>
      </c>
      <c r="BK125" s="232">
        <f>ROUND(I125*H125,2)</f>
        <v>0</v>
      </c>
      <c r="BL125" s="16" t="s">
        <v>137</v>
      </c>
      <c r="BM125" s="231" t="s">
        <v>442</v>
      </c>
    </row>
    <row r="126" s="13" customFormat="1">
      <c r="A126" s="13"/>
      <c r="B126" s="233"/>
      <c r="C126" s="234"/>
      <c r="D126" s="235" t="s">
        <v>139</v>
      </c>
      <c r="E126" s="236" t="s">
        <v>1</v>
      </c>
      <c r="F126" s="237" t="s">
        <v>443</v>
      </c>
      <c r="G126" s="234"/>
      <c r="H126" s="238">
        <v>6.5999999999999996</v>
      </c>
      <c r="I126" s="239"/>
      <c r="J126" s="234"/>
      <c r="K126" s="234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139</v>
      </c>
      <c r="AU126" s="244" t="s">
        <v>90</v>
      </c>
      <c r="AV126" s="13" t="s">
        <v>90</v>
      </c>
      <c r="AW126" s="13" t="s">
        <v>37</v>
      </c>
      <c r="AX126" s="13" t="s">
        <v>80</v>
      </c>
      <c r="AY126" s="244" t="s">
        <v>131</v>
      </c>
    </row>
    <row r="127" s="13" customFormat="1">
      <c r="A127" s="13"/>
      <c r="B127" s="233"/>
      <c r="C127" s="234"/>
      <c r="D127" s="235" t="s">
        <v>139</v>
      </c>
      <c r="E127" s="236" t="s">
        <v>1</v>
      </c>
      <c r="F127" s="237" t="s">
        <v>444</v>
      </c>
      <c r="G127" s="234"/>
      <c r="H127" s="238">
        <v>4.7999999999999998</v>
      </c>
      <c r="I127" s="239"/>
      <c r="J127" s="234"/>
      <c r="K127" s="234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139</v>
      </c>
      <c r="AU127" s="244" t="s">
        <v>90</v>
      </c>
      <c r="AV127" s="13" t="s">
        <v>90</v>
      </c>
      <c r="AW127" s="13" t="s">
        <v>37</v>
      </c>
      <c r="AX127" s="13" t="s">
        <v>80</v>
      </c>
      <c r="AY127" s="244" t="s">
        <v>131</v>
      </c>
    </row>
    <row r="128" s="13" customFormat="1">
      <c r="A128" s="13"/>
      <c r="B128" s="233"/>
      <c r="C128" s="234"/>
      <c r="D128" s="235" t="s">
        <v>139</v>
      </c>
      <c r="E128" s="236" t="s">
        <v>1</v>
      </c>
      <c r="F128" s="237" t="s">
        <v>445</v>
      </c>
      <c r="G128" s="234"/>
      <c r="H128" s="238">
        <v>11.9</v>
      </c>
      <c r="I128" s="239"/>
      <c r="J128" s="234"/>
      <c r="K128" s="234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139</v>
      </c>
      <c r="AU128" s="244" t="s">
        <v>90</v>
      </c>
      <c r="AV128" s="13" t="s">
        <v>90</v>
      </c>
      <c r="AW128" s="13" t="s">
        <v>37</v>
      </c>
      <c r="AX128" s="13" t="s">
        <v>80</v>
      </c>
      <c r="AY128" s="244" t="s">
        <v>131</v>
      </c>
    </row>
    <row r="129" s="14" customFormat="1">
      <c r="A129" s="14"/>
      <c r="B129" s="245"/>
      <c r="C129" s="246"/>
      <c r="D129" s="235" t="s">
        <v>139</v>
      </c>
      <c r="E129" s="247" t="s">
        <v>1</v>
      </c>
      <c r="F129" s="248" t="s">
        <v>159</v>
      </c>
      <c r="G129" s="246"/>
      <c r="H129" s="249">
        <v>23.299999999999997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139</v>
      </c>
      <c r="AU129" s="255" t="s">
        <v>90</v>
      </c>
      <c r="AV129" s="14" t="s">
        <v>137</v>
      </c>
      <c r="AW129" s="14" t="s">
        <v>37</v>
      </c>
      <c r="AX129" s="14" t="s">
        <v>88</v>
      </c>
      <c r="AY129" s="255" t="s">
        <v>131</v>
      </c>
    </row>
    <row r="130" s="2" customFormat="1" ht="24.15" customHeight="1">
      <c r="A130" s="38"/>
      <c r="B130" s="39"/>
      <c r="C130" s="219" t="s">
        <v>90</v>
      </c>
      <c r="D130" s="219" t="s">
        <v>133</v>
      </c>
      <c r="E130" s="220" t="s">
        <v>446</v>
      </c>
      <c r="F130" s="221" t="s">
        <v>447</v>
      </c>
      <c r="G130" s="222" t="s">
        <v>136</v>
      </c>
      <c r="H130" s="223">
        <v>2.2000000000000002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45</v>
      </c>
      <c r="O130" s="91"/>
      <c r="P130" s="229">
        <f>O130*H130</f>
        <v>0</v>
      </c>
      <c r="Q130" s="229">
        <v>0.0015</v>
      </c>
      <c r="R130" s="229">
        <f>Q130*H130</f>
        <v>0.0033000000000000004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137</v>
      </c>
      <c r="AT130" s="231" t="s">
        <v>133</v>
      </c>
      <c r="AU130" s="231" t="s">
        <v>90</v>
      </c>
      <c r="AY130" s="16" t="s">
        <v>131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6" t="s">
        <v>88</v>
      </c>
      <c r="BK130" s="232">
        <f>ROUND(I130*H130,2)</f>
        <v>0</v>
      </c>
      <c r="BL130" s="16" t="s">
        <v>137</v>
      </c>
      <c r="BM130" s="231" t="s">
        <v>448</v>
      </c>
    </row>
    <row r="131" s="13" customFormat="1">
      <c r="A131" s="13"/>
      <c r="B131" s="233"/>
      <c r="C131" s="234"/>
      <c r="D131" s="235" t="s">
        <v>139</v>
      </c>
      <c r="E131" s="236" t="s">
        <v>1</v>
      </c>
      <c r="F131" s="237" t="s">
        <v>449</v>
      </c>
      <c r="G131" s="234"/>
      <c r="H131" s="238">
        <v>0.59999999999999998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139</v>
      </c>
      <c r="AU131" s="244" t="s">
        <v>90</v>
      </c>
      <c r="AV131" s="13" t="s">
        <v>90</v>
      </c>
      <c r="AW131" s="13" t="s">
        <v>37</v>
      </c>
      <c r="AX131" s="13" t="s">
        <v>80</v>
      </c>
      <c r="AY131" s="244" t="s">
        <v>131</v>
      </c>
    </row>
    <row r="132" s="13" customFormat="1">
      <c r="A132" s="13"/>
      <c r="B132" s="233"/>
      <c r="C132" s="234"/>
      <c r="D132" s="235" t="s">
        <v>139</v>
      </c>
      <c r="E132" s="236" t="s">
        <v>1</v>
      </c>
      <c r="F132" s="237" t="s">
        <v>450</v>
      </c>
      <c r="G132" s="234"/>
      <c r="H132" s="238">
        <v>0.20000000000000001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139</v>
      </c>
      <c r="AU132" s="244" t="s">
        <v>90</v>
      </c>
      <c r="AV132" s="13" t="s">
        <v>90</v>
      </c>
      <c r="AW132" s="13" t="s">
        <v>37</v>
      </c>
      <c r="AX132" s="13" t="s">
        <v>80</v>
      </c>
      <c r="AY132" s="244" t="s">
        <v>131</v>
      </c>
    </row>
    <row r="133" s="13" customFormat="1">
      <c r="A133" s="13"/>
      <c r="B133" s="233"/>
      <c r="C133" s="234"/>
      <c r="D133" s="235" t="s">
        <v>139</v>
      </c>
      <c r="E133" s="236" t="s">
        <v>1</v>
      </c>
      <c r="F133" s="237" t="s">
        <v>451</v>
      </c>
      <c r="G133" s="234"/>
      <c r="H133" s="238">
        <v>1.3999999999999999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139</v>
      </c>
      <c r="AU133" s="244" t="s">
        <v>90</v>
      </c>
      <c r="AV133" s="13" t="s">
        <v>90</v>
      </c>
      <c r="AW133" s="13" t="s">
        <v>37</v>
      </c>
      <c r="AX133" s="13" t="s">
        <v>80</v>
      </c>
      <c r="AY133" s="244" t="s">
        <v>131</v>
      </c>
    </row>
    <row r="134" s="14" customFormat="1">
      <c r="A134" s="14"/>
      <c r="B134" s="245"/>
      <c r="C134" s="246"/>
      <c r="D134" s="235" t="s">
        <v>139</v>
      </c>
      <c r="E134" s="247" t="s">
        <v>1</v>
      </c>
      <c r="F134" s="248" t="s">
        <v>159</v>
      </c>
      <c r="G134" s="246"/>
      <c r="H134" s="249">
        <v>2.2000000000000002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139</v>
      </c>
      <c r="AU134" s="255" t="s">
        <v>90</v>
      </c>
      <c r="AV134" s="14" t="s">
        <v>137</v>
      </c>
      <c r="AW134" s="14" t="s">
        <v>37</v>
      </c>
      <c r="AX134" s="14" t="s">
        <v>88</v>
      </c>
      <c r="AY134" s="255" t="s">
        <v>131</v>
      </c>
    </row>
    <row r="135" s="2" customFormat="1" ht="16.5" customHeight="1">
      <c r="A135" s="38"/>
      <c r="B135" s="39"/>
      <c r="C135" s="256" t="s">
        <v>144</v>
      </c>
      <c r="D135" s="256" t="s">
        <v>206</v>
      </c>
      <c r="E135" s="257" t="s">
        <v>452</v>
      </c>
      <c r="F135" s="258" t="s">
        <v>453</v>
      </c>
      <c r="G135" s="259" t="s">
        <v>392</v>
      </c>
      <c r="H135" s="260">
        <v>2.2000000000000002</v>
      </c>
      <c r="I135" s="261"/>
      <c r="J135" s="262">
        <f>ROUND(I135*H135,2)</f>
        <v>0</v>
      </c>
      <c r="K135" s="263"/>
      <c r="L135" s="264"/>
      <c r="M135" s="265" t="s">
        <v>1</v>
      </c>
      <c r="N135" s="266" t="s">
        <v>45</v>
      </c>
      <c r="O135" s="91"/>
      <c r="P135" s="229">
        <f>O135*H135</f>
        <v>0</v>
      </c>
      <c r="Q135" s="229">
        <v>0.001</v>
      </c>
      <c r="R135" s="229">
        <f>Q135*H135</f>
        <v>0.0022000000000000001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168</v>
      </c>
      <c r="AT135" s="231" t="s">
        <v>206</v>
      </c>
      <c r="AU135" s="231" t="s">
        <v>90</v>
      </c>
      <c r="AY135" s="16" t="s">
        <v>131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6" t="s">
        <v>88</v>
      </c>
      <c r="BK135" s="232">
        <f>ROUND(I135*H135,2)</f>
        <v>0</v>
      </c>
      <c r="BL135" s="16" t="s">
        <v>137</v>
      </c>
      <c r="BM135" s="231" t="s">
        <v>454</v>
      </c>
    </row>
    <row r="136" s="2" customFormat="1" ht="24.15" customHeight="1">
      <c r="A136" s="38"/>
      <c r="B136" s="39"/>
      <c r="C136" s="219" t="s">
        <v>137</v>
      </c>
      <c r="D136" s="219" t="s">
        <v>133</v>
      </c>
      <c r="E136" s="220" t="s">
        <v>217</v>
      </c>
      <c r="F136" s="221" t="s">
        <v>218</v>
      </c>
      <c r="G136" s="222" t="s">
        <v>136</v>
      </c>
      <c r="H136" s="223">
        <v>3.3279999999999998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45</v>
      </c>
      <c r="O136" s="91"/>
      <c r="P136" s="229">
        <f>O136*H136</f>
        <v>0</v>
      </c>
      <c r="Q136" s="229">
        <v>0.035000000000000003</v>
      </c>
      <c r="R136" s="229">
        <f>Q136*H136</f>
        <v>0.11648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137</v>
      </c>
      <c r="AT136" s="231" t="s">
        <v>133</v>
      </c>
      <c r="AU136" s="231" t="s">
        <v>90</v>
      </c>
      <c r="AY136" s="16" t="s">
        <v>131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6" t="s">
        <v>88</v>
      </c>
      <c r="BK136" s="232">
        <f>ROUND(I136*H136,2)</f>
        <v>0</v>
      </c>
      <c r="BL136" s="16" t="s">
        <v>137</v>
      </c>
      <c r="BM136" s="231" t="s">
        <v>455</v>
      </c>
    </row>
    <row r="137" s="13" customFormat="1">
      <c r="A137" s="13"/>
      <c r="B137" s="233"/>
      <c r="C137" s="234"/>
      <c r="D137" s="235" t="s">
        <v>139</v>
      </c>
      <c r="E137" s="236" t="s">
        <v>1</v>
      </c>
      <c r="F137" s="237" t="s">
        <v>456</v>
      </c>
      <c r="G137" s="234"/>
      <c r="H137" s="238">
        <v>0.90000000000000002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139</v>
      </c>
      <c r="AU137" s="244" t="s">
        <v>90</v>
      </c>
      <c r="AV137" s="13" t="s">
        <v>90</v>
      </c>
      <c r="AW137" s="13" t="s">
        <v>37</v>
      </c>
      <c r="AX137" s="13" t="s">
        <v>80</v>
      </c>
      <c r="AY137" s="244" t="s">
        <v>131</v>
      </c>
    </row>
    <row r="138" s="13" customFormat="1">
      <c r="A138" s="13"/>
      <c r="B138" s="233"/>
      <c r="C138" s="234"/>
      <c r="D138" s="235" t="s">
        <v>139</v>
      </c>
      <c r="E138" s="236" t="s">
        <v>1</v>
      </c>
      <c r="F138" s="237" t="s">
        <v>457</v>
      </c>
      <c r="G138" s="234"/>
      <c r="H138" s="238">
        <v>0.29999999999999999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139</v>
      </c>
      <c r="AU138" s="244" t="s">
        <v>90</v>
      </c>
      <c r="AV138" s="13" t="s">
        <v>90</v>
      </c>
      <c r="AW138" s="13" t="s">
        <v>37</v>
      </c>
      <c r="AX138" s="13" t="s">
        <v>80</v>
      </c>
      <c r="AY138" s="244" t="s">
        <v>131</v>
      </c>
    </row>
    <row r="139" s="13" customFormat="1">
      <c r="A139" s="13"/>
      <c r="B139" s="233"/>
      <c r="C139" s="234"/>
      <c r="D139" s="235" t="s">
        <v>139</v>
      </c>
      <c r="E139" s="236" t="s">
        <v>1</v>
      </c>
      <c r="F139" s="237" t="s">
        <v>458</v>
      </c>
      <c r="G139" s="234"/>
      <c r="H139" s="238">
        <v>2.1280000000000001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139</v>
      </c>
      <c r="AU139" s="244" t="s">
        <v>90</v>
      </c>
      <c r="AV139" s="13" t="s">
        <v>90</v>
      </c>
      <c r="AW139" s="13" t="s">
        <v>37</v>
      </c>
      <c r="AX139" s="13" t="s">
        <v>80</v>
      </c>
      <c r="AY139" s="244" t="s">
        <v>131</v>
      </c>
    </row>
    <row r="140" s="14" customFormat="1">
      <c r="A140" s="14"/>
      <c r="B140" s="245"/>
      <c r="C140" s="246"/>
      <c r="D140" s="235" t="s">
        <v>139</v>
      </c>
      <c r="E140" s="247" t="s">
        <v>1</v>
      </c>
      <c r="F140" s="248" t="s">
        <v>159</v>
      </c>
      <c r="G140" s="246"/>
      <c r="H140" s="249">
        <v>3.3280000000000003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139</v>
      </c>
      <c r="AU140" s="255" t="s">
        <v>90</v>
      </c>
      <c r="AV140" s="14" t="s">
        <v>137</v>
      </c>
      <c r="AW140" s="14" t="s">
        <v>37</v>
      </c>
      <c r="AX140" s="14" t="s">
        <v>88</v>
      </c>
      <c r="AY140" s="255" t="s">
        <v>131</v>
      </c>
    </row>
    <row r="141" s="12" customFormat="1" ht="22.8" customHeight="1">
      <c r="A141" s="12"/>
      <c r="B141" s="203"/>
      <c r="C141" s="204"/>
      <c r="D141" s="205" t="s">
        <v>79</v>
      </c>
      <c r="E141" s="217" t="s">
        <v>173</v>
      </c>
      <c r="F141" s="217" t="s">
        <v>252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SUM(P142:P152)</f>
        <v>0</v>
      </c>
      <c r="Q141" s="211"/>
      <c r="R141" s="212">
        <f>SUM(R142:R152)</f>
        <v>1.280384</v>
      </c>
      <c r="S141" s="211"/>
      <c r="T141" s="213">
        <f>SUM(T142:T152)</f>
        <v>2.5030320000000001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88</v>
      </c>
      <c r="AT141" s="215" t="s">
        <v>79</v>
      </c>
      <c r="AU141" s="215" t="s">
        <v>88</v>
      </c>
      <c r="AY141" s="214" t="s">
        <v>131</v>
      </c>
      <c r="BK141" s="216">
        <f>SUM(BK142:BK152)</f>
        <v>0</v>
      </c>
    </row>
    <row r="142" s="2" customFormat="1" ht="24.15" customHeight="1">
      <c r="A142" s="38"/>
      <c r="B142" s="39"/>
      <c r="C142" s="219" t="s">
        <v>152</v>
      </c>
      <c r="D142" s="219" t="s">
        <v>133</v>
      </c>
      <c r="E142" s="220" t="s">
        <v>459</v>
      </c>
      <c r="F142" s="221" t="s">
        <v>460</v>
      </c>
      <c r="G142" s="222" t="s">
        <v>136</v>
      </c>
      <c r="H142" s="223">
        <v>56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45</v>
      </c>
      <c r="O142" s="91"/>
      <c r="P142" s="229">
        <f>O142*H142</f>
        <v>0</v>
      </c>
      <c r="Q142" s="229">
        <v>4.0000000000000003E-05</v>
      </c>
      <c r="R142" s="229">
        <f>Q142*H142</f>
        <v>0.0022400000000000002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137</v>
      </c>
      <c r="AT142" s="231" t="s">
        <v>133</v>
      </c>
      <c r="AU142" s="231" t="s">
        <v>90</v>
      </c>
      <c r="AY142" s="16" t="s">
        <v>131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6" t="s">
        <v>88</v>
      </c>
      <c r="BK142" s="232">
        <f>ROUND(I142*H142,2)</f>
        <v>0</v>
      </c>
      <c r="BL142" s="16" t="s">
        <v>137</v>
      </c>
      <c r="BM142" s="231" t="s">
        <v>461</v>
      </c>
    </row>
    <row r="143" s="13" customFormat="1">
      <c r="A143" s="13"/>
      <c r="B143" s="233"/>
      <c r="C143" s="234"/>
      <c r="D143" s="235" t="s">
        <v>139</v>
      </c>
      <c r="E143" s="236" t="s">
        <v>1</v>
      </c>
      <c r="F143" s="237" t="s">
        <v>462</v>
      </c>
      <c r="G143" s="234"/>
      <c r="H143" s="238">
        <v>56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139</v>
      </c>
      <c r="AU143" s="244" t="s">
        <v>90</v>
      </c>
      <c r="AV143" s="13" t="s">
        <v>90</v>
      </c>
      <c r="AW143" s="13" t="s">
        <v>37</v>
      </c>
      <c r="AX143" s="13" t="s">
        <v>88</v>
      </c>
      <c r="AY143" s="244" t="s">
        <v>131</v>
      </c>
    </row>
    <row r="144" s="2" customFormat="1" ht="33" customHeight="1">
      <c r="A144" s="38"/>
      <c r="B144" s="39"/>
      <c r="C144" s="219" t="s">
        <v>160</v>
      </c>
      <c r="D144" s="219" t="s">
        <v>133</v>
      </c>
      <c r="E144" s="220" t="s">
        <v>463</v>
      </c>
      <c r="F144" s="221" t="s">
        <v>464</v>
      </c>
      <c r="G144" s="222" t="s">
        <v>136</v>
      </c>
      <c r="H144" s="223">
        <v>26.628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45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0.045999999999999999</v>
      </c>
      <c r="T144" s="230">
        <f>S144*H144</f>
        <v>1.224888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137</v>
      </c>
      <c r="AT144" s="231" t="s">
        <v>133</v>
      </c>
      <c r="AU144" s="231" t="s">
        <v>90</v>
      </c>
      <c r="AY144" s="16" t="s">
        <v>131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6" t="s">
        <v>88</v>
      </c>
      <c r="BK144" s="232">
        <f>ROUND(I144*H144,2)</f>
        <v>0</v>
      </c>
      <c r="BL144" s="16" t="s">
        <v>137</v>
      </c>
      <c r="BM144" s="231" t="s">
        <v>465</v>
      </c>
    </row>
    <row r="145" s="13" customFormat="1">
      <c r="A145" s="13"/>
      <c r="B145" s="233"/>
      <c r="C145" s="234"/>
      <c r="D145" s="235" t="s">
        <v>139</v>
      </c>
      <c r="E145" s="236" t="s">
        <v>1</v>
      </c>
      <c r="F145" s="237" t="s">
        <v>456</v>
      </c>
      <c r="G145" s="234"/>
      <c r="H145" s="238">
        <v>0.90000000000000002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139</v>
      </c>
      <c r="AU145" s="244" t="s">
        <v>90</v>
      </c>
      <c r="AV145" s="13" t="s">
        <v>90</v>
      </c>
      <c r="AW145" s="13" t="s">
        <v>37</v>
      </c>
      <c r="AX145" s="13" t="s">
        <v>80</v>
      </c>
      <c r="AY145" s="244" t="s">
        <v>131</v>
      </c>
    </row>
    <row r="146" s="13" customFormat="1">
      <c r="A146" s="13"/>
      <c r="B146" s="233"/>
      <c r="C146" s="234"/>
      <c r="D146" s="235" t="s">
        <v>139</v>
      </c>
      <c r="E146" s="236" t="s">
        <v>1</v>
      </c>
      <c r="F146" s="237" t="s">
        <v>457</v>
      </c>
      <c r="G146" s="234"/>
      <c r="H146" s="238">
        <v>0.29999999999999999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139</v>
      </c>
      <c r="AU146" s="244" t="s">
        <v>90</v>
      </c>
      <c r="AV146" s="13" t="s">
        <v>90</v>
      </c>
      <c r="AW146" s="13" t="s">
        <v>37</v>
      </c>
      <c r="AX146" s="13" t="s">
        <v>80</v>
      </c>
      <c r="AY146" s="244" t="s">
        <v>131</v>
      </c>
    </row>
    <row r="147" s="13" customFormat="1">
      <c r="A147" s="13"/>
      <c r="B147" s="233"/>
      <c r="C147" s="234"/>
      <c r="D147" s="235" t="s">
        <v>139</v>
      </c>
      <c r="E147" s="236" t="s">
        <v>1</v>
      </c>
      <c r="F147" s="237" t="s">
        <v>458</v>
      </c>
      <c r="G147" s="234"/>
      <c r="H147" s="238">
        <v>2.1280000000000001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139</v>
      </c>
      <c r="AU147" s="244" t="s">
        <v>90</v>
      </c>
      <c r="AV147" s="13" t="s">
        <v>90</v>
      </c>
      <c r="AW147" s="13" t="s">
        <v>37</v>
      </c>
      <c r="AX147" s="13" t="s">
        <v>80</v>
      </c>
      <c r="AY147" s="244" t="s">
        <v>131</v>
      </c>
    </row>
    <row r="148" s="13" customFormat="1">
      <c r="A148" s="13"/>
      <c r="B148" s="233"/>
      <c r="C148" s="234"/>
      <c r="D148" s="235" t="s">
        <v>139</v>
      </c>
      <c r="E148" s="236" t="s">
        <v>1</v>
      </c>
      <c r="F148" s="237" t="s">
        <v>443</v>
      </c>
      <c r="G148" s="234"/>
      <c r="H148" s="238">
        <v>6.5999999999999996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139</v>
      </c>
      <c r="AU148" s="244" t="s">
        <v>90</v>
      </c>
      <c r="AV148" s="13" t="s">
        <v>90</v>
      </c>
      <c r="AW148" s="13" t="s">
        <v>37</v>
      </c>
      <c r="AX148" s="13" t="s">
        <v>80</v>
      </c>
      <c r="AY148" s="244" t="s">
        <v>131</v>
      </c>
    </row>
    <row r="149" s="13" customFormat="1">
      <c r="A149" s="13"/>
      <c r="B149" s="233"/>
      <c r="C149" s="234"/>
      <c r="D149" s="235" t="s">
        <v>139</v>
      </c>
      <c r="E149" s="236" t="s">
        <v>1</v>
      </c>
      <c r="F149" s="237" t="s">
        <v>444</v>
      </c>
      <c r="G149" s="234"/>
      <c r="H149" s="238">
        <v>4.7999999999999998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139</v>
      </c>
      <c r="AU149" s="244" t="s">
        <v>90</v>
      </c>
      <c r="AV149" s="13" t="s">
        <v>90</v>
      </c>
      <c r="AW149" s="13" t="s">
        <v>37</v>
      </c>
      <c r="AX149" s="13" t="s">
        <v>80</v>
      </c>
      <c r="AY149" s="244" t="s">
        <v>131</v>
      </c>
    </row>
    <row r="150" s="13" customFormat="1">
      <c r="A150" s="13"/>
      <c r="B150" s="233"/>
      <c r="C150" s="234"/>
      <c r="D150" s="235" t="s">
        <v>139</v>
      </c>
      <c r="E150" s="236" t="s">
        <v>1</v>
      </c>
      <c r="F150" s="237" t="s">
        <v>445</v>
      </c>
      <c r="G150" s="234"/>
      <c r="H150" s="238">
        <v>11.9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139</v>
      </c>
      <c r="AU150" s="244" t="s">
        <v>90</v>
      </c>
      <c r="AV150" s="13" t="s">
        <v>90</v>
      </c>
      <c r="AW150" s="13" t="s">
        <v>37</v>
      </c>
      <c r="AX150" s="13" t="s">
        <v>80</v>
      </c>
      <c r="AY150" s="244" t="s">
        <v>131</v>
      </c>
    </row>
    <row r="151" s="14" customFormat="1">
      <c r="A151" s="14"/>
      <c r="B151" s="245"/>
      <c r="C151" s="246"/>
      <c r="D151" s="235" t="s">
        <v>139</v>
      </c>
      <c r="E151" s="247" t="s">
        <v>1</v>
      </c>
      <c r="F151" s="248" t="s">
        <v>159</v>
      </c>
      <c r="G151" s="246"/>
      <c r="H151" s="249">
        <v>26.628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139</v>
      </c>
      <c r="AU151" s="255" t="s">
        <v>90</v>
      </c>
      <c r="AV151" s="14" t="s">
        <v>137</v>
      </c>
      <c r="AW151" s="14" t="s">
        <v>37</v>
      </c>
      <c r="AX151" s="14" t="s">
        <v>88</v>
      </c>
      <c r="AY151" s="255" t="s">
        <v>131</v>
      </c>
    </row>
    <row r="152" s="2" customFormat="1" ht="24.15" customHeight="1">
      <c r="A152" s="38"/>
      <c r="B152" s="39"/>
      <c r="C152" s="219" t="s">
        <v>164</v>
      </c>
      <c r="D152" s="219" t="s">
        <v>133</v>
      </c>
      <c r="E152" s="220" t="s">
        <v>466</v>
      </c>
      <c r="F152" s="221" t="s">
        <v>467</v>
      </c>
      <c r="G152" s="222" t="s">
        <v>136</v>
      </c>
      <c r="H152" s="223">
        <v>26.628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45</v>
      </c>
      <c r="O152" s="91"/>
      <c r="P152" s="229">
        <f>O152*H152</f>
        <v>0</v>
      </c>
      <c r="Q152" s="229">
        <v>0.048000000000000001</v>
      </c>
      <c r="R152" s="229">
        <f>Q152*H152</f>
        <v>1.278144</v>
      </c>
      <c r="S152" s="229">
        <v>0.048000000000000001</v>
      </c>
      <c r="T152" s="230">
        <f>S152*H152</f>
        <v>1.278144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137</v>
      </c>
      <c r="AT152" s="231" t="s">
        <v>133</v>
      </c>
      <c r="AU152" s="231" t="s">
        <v>90</v>
      </c>
      <c r="AY152" s="16" t="s">
        <v>131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6" t="s">
        <v>88</v>
      </c>
      <c r="BK152" s="232">
        <f>ROUND(I152*H152,2)</f>
        <v>0</v>
      </c>
      <c r="BL152" s="16" t="s">
        <v>137</v>
      </c>
      <c r="BM152" s="231" t="s">
        <v>468</v>
      </c>
    </row>
    <row r="153" s="12" customFormat="1" ht="22.8" customHeight="1">
      <c r="A153" s="12"/>
      <c r="B153" s="203"/>
      <c r="C153" s="204"/>
      <c r="D153" s="205" t="s">
        <v>79</v>
      </c>
      <c r="E153" s="217" t="s">
        <v>280</v>
      </c>
      <c r="F153" s="217" t="s">
        <v>281</v>
      </c>
      <c r="G153" s="204"/>
      <c r="H153" s="204"/>
      <c r="I153" s="207"/>
      <c r="J153" s="218">
        <f>BK153</f>
        <v>0</v>
      </c>
      <c r="K153" s="204"/>
      <c r="L153" s="209"/>
      <c r="M153" s="210"/>
      <c r="N153" s="211"/>
      <c r="O153" s="211"/>
      <c r="P153" s="212">
        <f>SUM(P154:P156)</f>
        <v>0</v>
      </c>
      <c r="Q153" s="211"/>
      <c r="R153" s="212">
        <f>SUM(R154:R156)</f>
        <v>0</v>
      </c>
      <c r="S153" s="211"/>
      <c r="T153" s="213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4" t="s">
        <v>88</v>
      </c>
      <c r="AT153" s="215" t="s">
        <v>79</v>
      </c>
      <c r="AU153" s="215" t="s">
        <v>88</v>
      </c>
      <c r="AY153" s="214" t="s">
        <v>131</v>
      </c>
      <c r="BK153" s="216">
        <f>SUM(BK154:BK156)</f>
        <v>0</v>
      </c>
    </row>
    <row r="154" s="2" customFormat="1" ht="24.15" customHeight="1">
      <c r="A154" s="38"/>
      <c r="B154" s="39"/>
      <c r="C154" s="219" t="s">
        <v>168</v>
      </c>
      <c r="D154" s="219" t="s">
        <v>133</v>
      </c>
      <c r="E154" s="220" t="s">
        <v>287</v>
      </c>
      <c r="F154" s="221" t="s">
        <v>288</v>
      </c>
      <c r="G154" s="222" t="s">
        <v>176</v>
      </c>
      <c r="H154" s="223">
        <v>1.28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45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137</v>
      </c>
      <c r="AT154" s="231" t="s">
        <v>133</v>
      </c>
      <c r="AU154" s="231" t="s">
        <v>90</v>
      </c>
      <c r="AY154" s="16" t="s">
        <v>131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6" t="s">
        <v>88</v>
      </c>
      <c r="BK154" s="232">
        <f>ROUND(I154*H154,2)</f>
        <v>0</v>
      </c>
      <c r="BL154" s="16" t="s">
        <v>137</v>
      </c>
      <c r="BM154" s="231" t="s">
        <v>469</v>
      </c>
    </row>
    <row r="155" s="2" customFormat="1" ht="33" customHeight="1">
      <c r="A155" s="38"/>
      <c r="B155" s="39"/>
      <c r="C155" s="219" t="s">
        <v>173</v>
      </c>
      <c r="D155" s="219" t="s">
        <v>133</v>
      </c>
      <c r="E155" s="220" t="s">
        <v>283</v>
      </c>
      <c r="F155" s="221" t="s">
        <v>284</v>
      </c>
      <c r="G155" s="222" t="s">
        <v>176</v>
      </c>
      <c r="H155" s="223">
        <v>2.2429999999999999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45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137</v>
      </c>
      <c r="AT155" s="231" t="s">
        <v>133</v>
      </c>
      <c r="AU155" s="231" t="s">
        <v>90</v>
      </c>
      <c r="AY155" s="16" t="s">
        <v>131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6" t="s">
        <v>88</v>
      </c>
      <c r="BK155" s="232">
        <f>ROUND(I155*H155,2)</f>
        <v>0</v>
      </c>
      <c r="BL155" s="16" t="s">
        <v>137</v>
      </c>
      <c r="BM155" s="231" t="s">
        <v>470</v>
      </c>
    </row>
    <row r="156" s="2" customFormat="1" ht="24.15" customHeight="1">
      <c r="A156" s="38"/>
      <c r="B156" s="39"/>
      <c r="C156" s="219" t="s">
        <v>179</v>
      </c>
      <c r="D156" s="219" t="s">
        <v>133</v>
      </c>
      <c r="E156" s="220" t="s">
        <v>471</v>
      </c>
      <c r="F156" s="221" t="s">
        <v>472</v>
      </c>
      <c r="G156" s="222" t="s">
        <v>176</v>
      </c>
      <c r="H156" s="223">
        <v>2.2429999999999999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45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137</v>
      </c>
      <c r="AT156" s="231" t="s">
        <v>133</v>
      </c>
      <c r="AU156" s="231" t="s">
        <v>90</v>
      </c>
      <c r="AY156" s="16" t="s">
        <v>131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6" t="s">
        <v>88</v>
      </c>
      <c r="BK156" s="232">
        <f>ROUND(I156*H156,2)</f>
        <v>0</v>
      </c>
      <c r="BL156" s="16" t="s">
        <v>137</v>
      </c>
      <c r="BM156" s="231" t="s">
        <v>473</v>
      </c>
    </row>
    <row r="157" s="12" customFormat="1" ht="25.92" customHeight="1">
      <c r="A157" s="12"/>
      <c r="B157" s="203"/>
      <c r="C157" s="204"/>
      <c r="D157" s="205" t="s">
        <v>79</v>
      </c>
      <c r="E157" s="206" t="s">
        <v>335</v>
      </c>
      <c r="F157" s="206" t="s">
        <v>336</v>
      </c>
      <c r="G157" s="204"/>
      <c r="H157" s="204"/>
      <c r="I157" s="207"/>
      <c r="J157" s="208">
        <f>BK157</f>
        <v>0</v>
      </c>
      <c r="K157" s="204"/>
      <c r="L157" s="209"/>
      <c r="M157" s="210"/>
      <c r="N157" s="211"/>
      <c r="O157" s="211"/>
      <c r="P157" s="212">
        <f>P158</f>
        <v>0</v>
      </c>
      <c r="Q157" s="211"/>
      <c r="R157" s="212">
        <f>R158</f>
        <v>0.025563200000000001</v>
      </c>
      <c r="S157" s="211"/>
      <c r="T157" s="213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90</v>
      </c>
      <c r="AT157" s="215" t="s">
        <v>79</v>
      </c>
      <c r="AU157" s="215" t="s">
        <v>80</v>
      </c>
      <c r="AY157" s="214" t="s">
        <v>131</v>
      </c>
      <c r="BK157" s="216">
        <f>BK158</f>
        <v>0</v>
      </c>
    </row>
    <row r="158" s="12" customFormat="1" ht="22.8" customHeight="1">
      <c r="A158" s="12"/>
      <c r="B158" s="203"/>
      <c r="C158" s="204"/>
      <c r="D158" s="205" t="s">
        <v>79</v>
      </c>
      <c r="E158" s="217" t="s">
        <v>474</v>
      </c>
      <c r="F158" s="217" t="s">
        <v>475</v>
      </c>
      <c r="G158" s="204"/>
      <c r="H158" s="204"/>
      <c r="I158" s="207"/>
      <c r="J158" s="218">
        <f>BK158</f>
        <v>0</v>
      </c>
      <c r="K158" s="204"/>
      <c r="L158" s="209"/>
      <c r="M158" s="210"/>
      <c r="N158" s="211"/>
      <c r="O158" s="211"/>
      <c r="P158" s="212">
        <f>SUM(P159:P192)</f>
        <v>0</v>
      </c>
      <c r="Q158" s="211"/>
      <c r="R158" s="212">
        <f>SUM(R159:R192)</f>
        <v>0.025563200000000001</v>
      </c>
      <c r="S158" s="211"/>
      <c r="T158" s="213">
        <f>SUM(T159:T192)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4" t="s">
        <v>90</v>
      </c>
      <c r="AT158" s="215" t="s">
        <v>79</v>
      </c>
      <c r="AU158" s="215" t="s">
        <v>88</v>
      </c>
      <c r="AY158" s="214" t="s">
        <v>131</v>
      </c>
      <c r="BK158" s="216">
        <f>SUM(BK159:BK192)</f>
        <v>0</v>
      </c>
    </row>
    <row r="159" s="2" customFormat="1" ht="24.15" customHeight="1">
      <c r="A159" s="38"/>
      <c r="B159" s="39"/>
      <c r="C159" s="219" t="s">
        <v>184</v>
      </c>
      <c r="D159" s="219" t="s">
        <v>133</v>
      </c>
      <c r="E159" s="220" t="s">
        <v>476</v>
      </c>
      <c r="F159" s="221" t="s">
        <v>477</v>
      </c>
      <c r="G159" s="222" t="s">
        <v>249</v>
      </c>
      <c r="H159" s="223">
        <v>3.6000000000000001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45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205</v>
      </c>
      <c r="AT159" s="231" t="s">
        <v>133</v>
      </c>
      <c r="AU159" s="231" t="s">
        <v>90</v>
      </c>
      <c r="AY159" s="16" t="s">
        <v>131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6" t="s">
        <v>88</v>
      </c>
      <c r="BK159" s="232">
        <f>ROUND(I159*H159,2)</f>
        <v>0</v>
      </c>
      <c r="BL159" s="16" t="s">
        <v>205</v>
      </c>
      <c r="BM159" s="231" t="s">
        <v>478</v>
      </c>
    </row>
    <row r="160" s="13" customFormat="1">
      <c r="A160" s="13"/>
      <c r="B160" s="233"/>
      <c r="C160" s="234"/>
      <c r="D160" s="235" t="s">
        <v>139</v>
      </c>
      <c r="E160" s="236" t="s">
        <v>1</v>
      </c>
      <c r="F160" s="237" t="s">
        <v>479</v>
      </c>
      <c r="G160" s="234"/>
      <c r="H160" s="238">
        <v>3.6000000000000001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139</v>
      </c>
      <c r="AU160" s="244" t="s">
        <v>90</v>
      </c>
      <c r="AV160" s="13" t="s">
        <v>90</v>
      </c>
      <c r="AW160" s="13" t="s">
        <v>37</v>
      </c>
      <c r="AX160" s="13" t="s">
        <v>88</v>
      </c>
      <c r="AY160" s="244" t="s">
        <v>131</v>
      </c>
    </row>
    <row r="161" s="2" customFormat="1" ht="24.15" customHeight="1">
      <c r="A161" s="38"/>
      <c r="B161" s="39"/>
      <c r="C161" s="256" t="s">
        <v>189</v>
      </c>
      <c r="D161" s="256" t="s">
        <v>206</v>
      </c>
      <c r="E161" s="257" t="s">
        <v>480</v>
      </c>
      <c r="F161" s="258" t="s">
        <v>481</v>
      </c>
      <c r="G161" s="259" t="s">
        <v>249</v>
      </c>
      <c r="H161" s="260">
        <v>3.6000000000000001</v>
      </c>
      <c r="I161" s="261"/>
      <c r="J161" s="262">
        <f>ROUND(I161*H161,2)</f>
        <v>0</v>
      </c>
      <c r="K161" s="263"/>
      <c r="L161" s="264"/>
      <c r="M161" s="265" t="s">
        <v>1</v>
      </c>
      <c r="N161" s="266" t="s">
        <v>45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282</v>
      </c>
      <c r="AT161" s="231" t="s">
        <v>206</v>
      </c>
      <c r="AU161" s="231" t="s">
        <v>90</v>
      </c>
      <c r="AY161" s="16" t="s">
        <v>131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6" t="s">
        <v>88</v>
      </c>
      <c r="BK161" s="232">
        <f>ROUND(I161*H161,2)</f>
        <v>0</v>
      </c>
      <c r="BL161" s="16" t="s">
        <v>205</v>
      </c>
      <c r="BM161" s="231" t="s">
        <v>482</v>
      </c>
    </row>
    <row r="162" s="2" customFormat="1" ht="16.5" customHeight="1">
      <c r="A162" s="38"/>
      <c r="B162" s="39"/>
      <c r="C162" s="219" t="s">
        <v>194</v>
      </c>
      <c r="D162" s="219" t="s">
        <v>133</v>
      </c>
      <c r="E162" s="220" t="s">
        <v>483</v>
      </c>
      <c r="F162" s="221" t="s">
        <v>484</v>
      </c>
      <c r="G162" s="222" t="s">
        <v>136</v>
      </c>
      <c r="H162" s="223">
        <v>56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45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205</v>
      </c>
      <c r="AT162" s="231" t="s">
        <v>133</v>
      </c>
      <c r="AU162" s="231" t="s">
        <v>90</v>
      </c>
      <c r="AY162" s="16" t="s">
        <v>131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6" t="s">
        <v>88</v>
      </c>
      <c r="BK162" s="232">
        <f>ROUND(I162*H162,2)</f>
        <v>0</v>
      </c>
      <c r="BL162" s="16" t="s">
        <v>205</v>
      </c>
      <c r="BM162" s="231" t="s">
        <v>485</v>
      </c>
    </row>
    <row r="163" s="13" customFormat="1">
      <c r="A163" s="13"/>
      <c r="B163" s="233"/>
      <c r="C163" s="234"/>
      <c r="D163" s="235" t="s">
        <v>139</v>
      </c>
      <c r="E163" s="236" t="s">
        <v>1</v>
      </c>
      <c r="F163" s="237" t="s">
        <v>462</v>
      </c>
      <c r="G163" s="234"/>
      <c r="H163" s="238">
        <v>56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139</v>
      </c>
      <c r="AU163" s="244" t="s">
        <v>90</v>
      </c>
      <c r="AV163" s="13" t="s">
        <v>90</v>
      </c>
      <c r="AW163" s="13" t="s">
        <v>37</v>
      </c>
      <c r="AX163" s="13" t="s">
        <v>88</v>
      </c>
      <c r="AY163" s="244" t="s">
        <v>131</v>
      </c>
    </row>
    <row r="164" s="2" customFormat="1" ht="16.5" customHeight="1">
      <c r="A164" s="38"/>
      <c r="B164" s="39"/>
      <c r="C164" s="256" t="s">
        <v>198</v>
      </c>
      <c r="D164" s="256" t="s">
        <v>206</v>
      </c>
      <c r="E164" s="257" t="s">
        <v>486</v>
      </c>
      <c r="F164" s="258" t="s">
        <v>487</v>
      </c>
      <c r="G164" s="259" t="s">
        <v>136</v>
      </c>
      <c r="H164" s="260">
        <v>56</v>
      </c>
      <c r="I164" s="261"/>
      <c r="J164" s="262">
        <f>ROUND(I164*H164,2)</f>
        <v>0</v>
      </c>
      <c r="K164" s="263"/>
      <c r="L164" s="264"/>
      <c r="M164" s="265" t="s">
        <v>1</v>
      </c>
      <c r="N164" s="266" t="s">
        <v>45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282</v>
      </c>
      <c r="AT164" s="231" t="s">
        <v>206</v>
      </c>
      <c r="AU164" s="231" t="s">
        <v>90</v>
      </c>
      <c r="AY164" s="16" t="s">
        <v>131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6" t="s">
        <v>88</v>
      </c>
      <c r="BK164" s="232">
        <f>ROUND(I164*H164,2)</f>
        <v>0</v>
      </c>
      <c r="BL164" s="16" t="s">
        <v>205</v>
      </c>
      <c r="BM164" s="231" t="s">
        <v>488</v>
      </c>
    </row>
    <row r="165" s="2" customFormat="1" ht="21.75" customHeight="1">
      <c r="A165" s="38"/>
      <c r="B165" s="39"/>
      <c r="C165" s="219" t="s">
        <v>8</v>
      </c>
      <c r="D165" s="219" t="s">
        <v>133</v>
      </c>
      <c r="E165" s="220" t="s">
        <v>489</v>
      </c>
      <c r="F165" s="221" t="s">
        <v>490</v>
      </c>
      <c r="G165" s="222" t="s">
        <v>136</v>
      </c>
      <c r="H165" s="223">
        <v>31.954000000000001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45</v>
      </c>
      <c r="O165" s="91"/>
      <c r="P165" s="229">
        <f>O165*H165</f>
        <v>0</v>
      </c>
      <c r="Q165" s="229">
        <v>0.00044000000000000002</v>
      </c>
      <c r="R165" s="229">
        <f>Q165*H165</f>
        <v>0.014059760000000001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205</v>
      </c>
      <c r="AT165" s="231" t="s">
        <v>133</v>
      </c>
      <c r="AU165" s="231" t="s">
        <v>90</v>
      </c>
      <c r="AY165" s="16" t="s">
        <v>131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6" t="s">
        <v>88</v>
      </c>
      <c r="BK165" s="232">
        <f>ROUND(I165*H165,2)</f>
        <v>0</v>
      </c>
      <c r="BL165" s="16" t="s">
        <v>205</v>
      </c>
      <c r="BM165" s="231" t="s">
        <v>491</v>
      </c>
    </row>
    <row r="166" s="13" customFormat="1">
      <c r="A166" s="13"/>
      <c r="B166" s="233"/>
      <c r="C166" s="234"/>
      <c r="D166" s="235" t="s">
        <v>139</v>
      </c>
      <c r="E166" s="236" t="s">
        <v>1</v>
      </c>
      <c r="F166" s="237" t="s">
        <v>456</v>
      </c>
      <c r="G166" s="234"/>
      <c r="H166" s="238">
        <v>0.90000000000000002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139</v>
      </c>
      <c r="AU166" s="244" t="s">
        <v>90</v>
      </c>
      <c r="AV166" s="13" t="s">
        <v>90</v>
      </c>
      <c r="AW166" s="13" t="s">
        <v>37</v>
      </c>
      <c r="AX166" s="13" t="s">
        <v>80</v>
      </c>
      <c r="AY166" s="244" t="s">
        <v>131</v>
      </c>
    </row>
    <row r="167" s="13" customFormat="1">
      <c r="A167" s="13"/>
      <c r="B167" s="233"/>
      <c r="C167" s="234"/>
      <c r="D167" s="235" t="s">
        <v>139</v>
      </c>
      <c r="E167" s="236" t="s">
        <v>1</v>
      </c>
      <c r="F167" s="237" t="s">
        <v>457</v>
      </c>
      <c r="G167" s="234"/>
      <c r="H167" s="238">
        <v>0.29999999999999999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139</v>
      </c>
      <c r="AU167" s="244" t="s">
        <v>90</v>
      </c>
      <c r="AV167" s="13" t="s">
        <v>90</v>
      </c>
      <c r="AW167" s="13" t="s">
        <v>37</v>
      </c>
      <c r="AX167" s="13" t="s">
        <v>80</v>
      </c>
      <c r="AY167" s="244" t="s">
        <v>131</v>
      </c>
    </row>
    <row r="168" s="13" customFormat="1">
      <c r="A168" s="13"/>
      <c r="B168" s="233"/>
      <c r="C168" s="234"/>
      <c r="D168" s="235" t="s">
        <v>139</v>
      </c>
      <c r="E168" s="236" t="s">
        <v>1</v>
      </c>
      <c r="F168" s="237" t="s">
        <v>458</v>
      </c>
      <c r="G168" s="234"/>
      <c r="H168" s="238">
        <v>2.1280000000000001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139</v>
      </c>
      <c r="AU168" s="244" t="s">
        <v>90</v>
      </c>
      <c r="AV168" s="13" t="s">
        <v>90</v>
      </c>
      <c r="AW168" s="13" t="s">
        <v>37</v>
      </c>
      <c r="AX168" s="13" t="s">
        <v>80</v>
      </c>
      <c r="AY168" s="244" t="s">
        <v>131</v>
      </c>
    </row>
    <row r="169" s="13" customFormat="1">
      <c r="A169" s="13"/>
      <c r="B169" s="233"/>
      <c r="C169" s="234"/>
      <c r="D169" s="235" t="s">
        <v>139</v>
      </c>
      <c r="E169" s="236" t="s">
        <v>1</v>
      </c>
      <c r="F169" s="237" t="s">
        <v>443</v>
      </c>
      <c r="G169" s="234"/>
      <c r="H169" s="238">
        <v>6.5999999999999996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139</v>
      </c>
      <c r="AU169" s="244" t="s">
        <v>90</v>
      </c>
      <c r="AV169" s="13" t="s">
        <v>90</v>
      </c>
      <c r="AW169" s="13" t="s">
        <v>37</v>
      </c>
      <c r="AX169" s="13" t="s">
        <v>80</v>
      </c>
      <c r="AY169" s="244" t="s">
        <v>131</v>
      </c>
    </row>
    <row r="170" s="13" customFormat="1">
      <c r="A170" s="13"/>
      <c r="B170" s="233"/>
      <c r="C170" s="234"/>
      <c r="D170" s="235" t="s">
        <v>139</v>
      </c>
      <c r="E170" s="236" t="s">
        <v>1</v>
      </c>
      <c r="F170" s="237" t="s">
        <v>444</v>
      </c>
      <c r="G170" s="234"/>
      <c r="H170" s="238">
        <v>4.7999999999999998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139</v>
      </c>
      <c r="AU170" s="244" t="s">
        <v>90</v>
      </c>
      <c r="AV170" s="13" t="s">
        <v>90</v>
      </c>
      <c r="AW170" s="13" t="s">
        <v>37</v>
      </c>
      <c r="AX170" s="13" t="s">
        <v>80</v>
      </c>
      <c r="AY170" s="244" t="s">
        <v>131</v>
      </c>
    </row>
    <row r="171" s="13" customFormat="1">
      <c r="A171" s="13"/>
      <c r="B171" s="233"/>
      <c r="C171" s="234"/>
      <c r="D171" s="235" t="s">
        <v>139</v>
      </c>
      <c r="E171" s="236" t="s">
        <v>1</v>
      </c>
      <c r="F171" s="237" t="s">
        <v>445</v>
      </c>
      <c r="G171" s="234"/>
      <c r="H171" s="238">
        <v>11.9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139</v>
      </c>
      <c r="AU171" s="244" t="s">
        <v>90</v>
      </c>
      <c r="AV171" s="13" t="s">
        <v>90</v>
      </c>
      <c r="AW171" s="13" t="s">
        <v>37</v>
      </c>
      <c r="AX171" s="13" t="s">
        <v>80</v>
      </c>
      <c r="AY171" s="244" t="s">
        <v>131</v>
      </c>
    </row>
    <row r="172" s="14" customFormat="1">
      <c r="A172" s="14"/>
      <c r="B172" s="245"/>
      <c r="C172" s="246"/>
      <c r="D172" s="235" t="s">
        <v>139</v>
      </c>
      <c r="E172" s="247" t="s">
        <v>1</v>
      </c>
      <c r="F172" s="248" t="s">
        <v>159</v>
      </c>
      <c r="G172" s="246"/>
      <c r="H172" s="249">
        <v>26.628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139</v>
      </c>
      <c r="AU172" s="255" t="s">
        <v>90</v>
      </c>
      <c r="AV172" s="14" t="s">
        <v>137</v>
      </c>
      <c r="AW172" s="14" t="s">
        <v>37</v>
      </c>
      <c r="AX172" s="14" t="s">
        <v>88</v>
      </c>
      <c r="AY172" s="255" t="s">
        <v>131</v>
      </c>
    </row>
    <row r="173" s="13" customFormat="1">
      <c r="A173" s="13"/>
      <c r="B173" s="233"/>
      <c r="C173" s="234"/>
      <c r="D173" s="235" t="s">
        <v>139</v>
      </c>
      <c r="E173" s="234"/>
      <c r="F173" s="237" t="s">
        <v>492</v>
      </c>
      <c r="G173" s="234"/>
      <c r="H173" s="238">
        <v>31.954000000000001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139</v>
      </c>
      <c r="AU173" s="244" t="s">
        <v>90</v>
      </c>
      <c r="AV173" s="13" t="s">
        <v>90</v>
      </c>
      <c r="AW173" s="13" t="s">
        <v>4</v>
      </c>
      <c r="AX173" s="13" t="s">
        <v>88</v>
      </c>
      <c r="AY173" s="244" t="s">
        <v>131</v>
      </c>
    </row>
    <row r="174" s="2" customFormat="1" ht="24.15" customHeight="1">
      <c r="A174" s="38"/>
      <c r="B174" s="39"/>
      <c r="C174" s="219" t="s">
        <v>205</v>
      </c>
      <c r="D174" s="219" t="s">
        <v>133</v>
      </c>
      <c r="E174" s="220" t="s">
        <v>493</v>
      </c>
      <c r="F174" s="221" t="s">
        <v>494</v>
      </c>
      <c r="G174" s="222" t="s">
        <v>136</v>
      </c>
      <c r="H174" s="223">
        <v>31.954000000000001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45</v>
      </c>
      <c r="O174" s="91"/>
      <c r="P174" s="229">
        <f>O174*H174</f>
        <v>0</v>
      </c>
      <c r="Q174" s="229">
        <v>0.00033</v>
      </c>
      <c r="R174" s="229">
        <f>Q174*H174</f>
        <v>0.01054482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205</v>
      </c>
      <c r="AT174" s="231" t="s">
        <v>133</v>
      </c>
      <c r="AU174" s="231" t="s">
        <v>90</v>
      </c>
      <c r="AY174" s="16" t="s">
        <v>131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6" t="s">
        <v>88</v>
      </c>
      <c r="BK174" s="232">
        <f>ROUND(I174*H174,2)</f>
        <v>0</v>
      </c>
      <c r="BL174" s="16" t="s">
        <v>205</v>
      </c>
      <c r="BM174" s="231" t="s">
        <v>495</v>
      </c>
    </row>
    <row r="175" s="13" customFormat="1">
      <c r="A175" s="13"/>
      <c r="B175" s="233"/>
      <c r="C175" s="234"/>
      <c r="D175" s="235" t="s">
        <v>139</v>
      </c>
      <c r="E175" s="236" t="s">
        <v>1</v>
      </c>
      <c r="F175" s="237" t="s">
        <v>456</v>
      </c>
      <c r="G175" s="234"/>
      <c r="H175" s="238">
        <v>0.90000000000000002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139</v>
      </c>
      <c r="AU175" s="244" t="s">
        <v>90</v>
      </c>
      <c r="AV175" s="13" t="s">
        <v>90</v>
      </c>
      <c r="AW175" s="13" t="s">
        <v>37</v>
      </c>
      <c r="AX175" s="13" t="s">
        <v>80</v>
      </c>
      <c r="AY175" s="244" t="s">
        <v>131</v>
      </c>
    </row>
    <row r="176" s="13" customFormat="1">
      <c r="A176" s="13"/>
      <c r="B176" s="233"/>
      <c r="C176" s="234"/>
      <c r="D176" s="235" t="s">
        <v>139</v>
      </c>
      <c r="E176" s="236" t="s">
        <v>1</v>
      </c>
      <c r="F176" s="237" t="s">
        <v>457</v>
      </c>
      <c r="G176" s="234"/>
      <c r="H176" s="238">
        <v>0.29999999999999999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139</v>
      </c>
      <c r="AU176" s="244" t="s">
        <v>90</v>
      </c>
      <c r="AV176" s="13" t="s">
        <v>90</v>
      </c>
      <c r="AW176" s="13" t="s">
        <v>37</v>
      </c>
      <c r="AX176" s="13" t="s">
        <v>80</v>
      </c>
      <c r="AY176" s="244" t="s">
        <v>131</v>
      </c>
    </row>
    <row r="177" s="13" customFormat="1">
      <c r="A177" s="13"/>
      <c r="B177" s="233"/>
      <c r="C177" s="234"/>
      <c r="D177" s="235" t="s">
        <v>139</v>
      </c>
      <c r="E177" s="236" t="s">
        <v>1</v>
      </c>
      <c r="F177" s="237" t="s">
        <v>458</v>
      </c>
      <c r="G177" s="234"/>
      <c r="H177" s="238">
        <v>2.1280000000000001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139</v>
      </c>
      <c r="AU177" s="244" t="s">
        <v>90</v>
      </c>
      <c r="AV177" s="13" t="s">
        <v>90</v>
      </c>
      <c r="AW177" s="13" t="s">
        <v>37</v>
      </c>
      <c r="AX177" s="13" t="s">
        <v>80</v>
      </c>
      <c r="AY177" s="244" t="s">
        <v>131</v>
      </c>
    </row>
    <row r="178" s="13" customFormat="1">
      <c r="A178" s="13"/>
      <c r="B178" s="233"/>
      <c r="C178" s="234"/>
      <c r="D178" s="235" t="s">
        <v>139</v>
      </c>
      <c r="E178" s="236" t="s">
        <v>1</v>
      </c>
      <c r="F178" s="237" t="s">
        <v>443</v>
      </c>
      <c r="G178" s="234"/>
      <c r="H178" s="238">
        <v>6.5999999999999996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139</v>
      </c>
      <c r="AU178" s="244" t="s">
        <v>90</v>
      </c>
      <c r="AV178" s="13" t="s">
        <v>90</v>
      </c>
      <c r="AW178" s="13" t="s">
        <v>37</v>
      </c>
      <c r="AX178" s="13" t="s">
        <v>80</v>
      </c>
      <c r="AY178" s="244" t="s">
        <v>131</v>
      </c>
    </row>
    <row r="179" s="13" customFormat="1">
      <c r="A179" s="13"/>
      <c r="B179" s="233"/>
      <c r="C179" s="234"/>
      <c r="D179" s="235" t="s">
        <v>139</v>
      </c>
      <c r="E179" s="236" t="s">
        <v>1</v>
      </c>
      <c r="F179" s="237" t="s">
        <v>444</v>
      </c>
      <c r="G179" s="234"/>
      <c r="H179" s="238">
        <v>4.7999999999999998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139</v>
      </c>
      <c r="AU179" s="244" t="s">
        <v>90</v>
      </c>
      <c r="AV179" s="13" t="s">
        <v>90</v>
      </c>
      <c r="AW179" s="13" t="s">
        <v>37</v>
      </c>
      <c r="AX179" s="13" t="s">
        <v>80</v>
      </c>
      <c r="AY179" s="244" t="s">
        <v>131</v>
      </c>
    </row>
    <row r="180" s="13" customFormat="1">
      <c r="A180" s="13"/>
      <c r="B180" s="233"/>
      <c r="C180" s="234"/>
      <c r="D180" s="235" t="s">
        <v>139</v>
      </c>
      <c r="E180" s="236" t="s">
        <v>1</v>
      </c>
      <c r="F180" s="237" t="s">
        <v>445</v>
      </c>
      <c r="G180" s="234"/>
      <c r="H180" s="238">
        <v>11.9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139</v>
      </c>
      <c r="AU180" s="244" t="s">
        <v>90</v>
      </c>
      <c r="AV180" s="13" t="s">
        <v>90</v>
      </c>
      <c r="AW180" s="13" t="s">
        <v>37</v>
      </c>
      <c r="AX180" s="13" t="s">
        <v>80</v>
      </c>
      <c r="AY180" s="244" t="s">
        <v>131</v>
      </c>
    </row>
    <row r="181" s="14" customFormat="1">
      <c r="A181" s="14"/>
      <c r="B181" s="245"/>
      <c r="C181" s="246"/>
      <c r="D181" s="235" t="s">
        <v>139</v>
      </c>
      <c r="E181" s="247" t="s">
        <v>1</v>
      </c>
      <c r="F181" s="248" t="s">
        <v>159</v>
      </c>
      <c r="G181" s="246"/>
      <c r="H181" s="249">
        <v>26.628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139</v>
      </c>
      <c r="AU181" s="255" t="s">
        <v>90</v>
      </c>
      <c r="AV181" s="14" t="s">
        <v>137</v>
      </c>
      <c r="AW181" s="14" t="s">
        <v>37</v>
      </c>
      <c r="AX181" s="14" t="s">
        <v>88</v>
      </c>
      <c r="AY181" s="255" t="s">
        <v>131</v>
      </c>
    </row>
    <row r="182" s="13" customFormat="1">
      <c r="A182" s="13"/>
      <c r="B182" s="233"/>
      <c r="C182" s="234"/>
      <c r="D182" s="235" t="s">
        <v>139</v>
      </c>
      <c r="E182" s="234"/>
      <c r="F182" s="237" t="s">
        <v>492</v>
      </c>
      <c r="G182" s="234"/>
      <c r="H182" s="238">
        <v>31.954000000000001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139</v>
      </c>
      <c r="AU182" s="244" t="s">
        <v>90</v>
      </c>
      <c r="AV182" s="13" t="s">
        <v>90</v>
      </c>
      <c r="AW182" s="13" t="s">
        <v>4</v>
      </c>
      <c r="AX182" s="13" t="s">
        <v>88</v>
      </c>
      <c r="AY182" s="244" t="s">
        <v>131</v>
      </c>
    </row>
    <row r="183" s="2" customFormat="1" ht="24.15" customHeight="1">
      <c r="A183" s="38"/>
      <c r="B183" s="39"/>
      <c r="C183" s="219" t="s">
        <v>211</v>
      </c>
      <c r="D183" s="219" t="s">
        <v>133</v>
      </c>
      <c r="E183" s="220" t="s">
        <v>496</v>
      </c>
      <c r="F183" s="221" t="s">
        <v>497</v>
      </c>
      <c r="G183" s="222" t="s">
        <v>249</v>
      </c>
      <c r="H183" s="223">
        <v>31.954000000000001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45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205</v>
      </c>
      <c r="AT183" s="231" t="s">
        <v>133</v>
      </c>
      <c r="AU183" s="231" t="s">
        <v>90</v>
      </c>
      <c r="AY183" s="16" t="s">
        <v>131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6" t="s">
        <v>88</v>
      </c>
      <c r="BK183" s="232">
        <f>ROUND(I183*H183,2)</f>
        <v>0</v>
      </c>
      <c r="BL183" s="16" t="s">
        <v>205</v>
      </c>
      <c r="BM183" s="231" t="s">
        <v>498</v>
      </c>
    </row>
    <row r="184" s="13" customFormat="1">
      <c r="A184" s="13"/>
      <c r="B184" s="233"/>
      <c r="C184" s="234"/>
      <c r="D184" s="235" t="s">
        <v>139</v>
      </c>
      <c r="E184" s="236" t="s">
        <v>1</v>
      </c>
      <c r="F184" s="237" t="s">
        <v>456</v>
      </c>
      <c r="G184" s="234"/>
      <c r="H184" s="238">
        <v>0.90000000000000002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139</v>
      </c>
      <c r="AU184" s="244" t="s">
        <v>90</v>
      </c>
      <c r="AV184" s="13" t="s">
        <v>90</v>
      </c>
      <c r="AW184" s="13" t="s">
        <v>37</v>
      </c>
      <c r="AX184" s="13" t="s">
        <v>80</v>
      </c>
      <c r="AY184" s="244" t="s">
        <v>131</v>
      </c>
    </row>
    <row r="185" s="13" customFormat="1">
      <c r="A185" s="13"/>
      <c r="B185" s="233"/>
      <c r="C185" s="234"/>
      <c r="D185" s="235" t="s">
        <v>139</v>
      </c>
      <c r="E185" s="236" t="s">
        <v>1</v>
      </c>
      <c r="F185" s="237" t="s">
        <v>457</v>
      </c>
      <c r="G185" s="234"/>
      <c r="H185" s="238">
        <v>0.29999999999999999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139</v>
      </c>
      <c r="AU185" s="244" t="s">
        <v>90</v>
      </c>
      <c r="AV185" s="13" t="s">
        <v>90</v>
      </c>
      <c r="AW185" s="13" t="s">
        <v>37</v>
      </c>
      <c r="AX185" s="13" t="s">
        <v>80</v>
      </c>
      <c r="AY185" s="244" t="s">
        <v>131</v>
      </c>
    </row>
    <row r="186" s="13" customFormat="1">
      <c r="A186" s="13"/>
      <c r="B186" s="233"/>
      <c r="C186" s="234"/>
      <c r="D186" s="235" t="s">
        <v>139</v>
      </c>
      <c r="E186" s="236" t="s">
        <v>1</v>
      </c>
      <c r="F186" s="237" t="s">
        <v>458</v>
      </c>
      <c r="G186" s="234"/>
      <c r="H186" s="238">
        <v>2.1280000000000001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139</v>
      </c>
      <c r="AU186" s="244" t="s">
        <v>90</v>
      </c>
      <c r="AV186" s="13" t="s">
        <v>90</v>
      </c>
      <c r="AW186" s="13" t="s">
        <v>37</v>
      </c>
      <c r="AX186" s="13" t="s">
        <v>80</v>
      </c>
      <c r="AY186" s="244" t="s">
        <v>131</v>
      </c>
    </row>
    <row r="187" s="13" customFormat="1">
      <c r="A187" s="13"/>
      <c r="B187" s="233"/>
      <c r="C187" s="234"/>
      <c r="D187" s="235" t="s">
        <v>139</v>
      </c>
      <c r="E187" s="236" t="s">
        <v>1</v>
      </c>
      <c r="F187" s="237" t="s">
        <v>443</v>
      </c>
      <c r="G187" s="234"/>
      <c r="H187" s="238">
        <v>6.5999999999999996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139</v>
      </c>
      <c r="AU187" s="244" t="s">
        <v>90</v>
      </c>
      <c r="AV187" s="13" t="s">
        <v>90</v>
      </c>
      <c r="AW187" s="13" t="s">
        <v>37</v>
      </c>
      <c r="AX187" s="13" t="s">
        <v>80</v>
      </c>
      <c r="AY187" s="244" t="s">
        <v>131</v>
      </c>
    </row>
    <row r="188" s="13" customFormat="1">
      <c r="A188" s="13"/>
      <c r="B188" s="233"/>
      <c r="C188" s="234"/>
      <c r="D188" s="235" t="s">
        <v>139</v>
      </c>
      <c r="E188" s="236" t="s">
        <v>1</v>
      </c>
      <c r="F188" s="237" t="s">
        <v>444</v>
      </c>
      <c r="G188" s="234"/>
      <c r="H188" s="238">
        <v>4.7999999999999998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139</v>
      </c>
      <c r="AU188" s="244" t="s">
        <v>90</v>
      </c>
      <c r="AV188" s="13" t="s">
        <v>90</v>
      </c>
      <c r="AW188" s="13" t="s">
        <v>37</v>
      </c>
      <c r="AX188" s="13" t="s">
        <v>80</v>
      </c>
      <c r="AY188" s="244" t="s">
        <v>131</v>
      </c>
    </row>
    <row r="189" s="13" customFormat="1">
      <c r="A189" s="13"/>
      <c r="B189" s="233"/>
      <c r="C189" s="234"/>
      <c r="D189" s="235" t="s">
        <v>139</v>
      </c>
      <c r="E189" s="236" t="s">
        <v>1</v>
      </c>
      <c r="F189" s="237" t="s">
        <v>445</v>
      </c>
      <c r="G189" s="234"/>
      <c r="H189" s="238">
        <v>11.9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139</v>
      </c>
      <c r="AU189" s="244" t="s">
        <v>90</v>
      </c>
      <c r="AV189" s="13" t="s">
        <v>90</v>
      </c>
      <c r="AW189" s="13" t="s">
        <v>37</v>
      </c>
      <c r="AX189" s="13" t="s">
        <v>80</v>
      </c>
      <c r="AY189" s="244" t="s">
        <v>131</v>
      </c>
    </row>
    <row r="190" s="14" customFormat="1">
      <c r="A190" s="14"/>
      <c r="B190" s="245"/>
      <c r="C190" s="246"/>
      <c r="D190" s="235" t="s">
        <v>139</v>
      </c>
      <c r="E190" s="247" t="s">
        <v>1</v>
      </c>
      <c r="F190" s="248" t="s">
        <v>159</v>
      </c>
      <c r="G190" s="246"/>
      <c r="H190" s="249">
        <v>26.628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139</v>
      </c>
      <c r="AU190" s="255" t="s">
        <v>90</v>
      </c>
      <c r="AV190" s="14" t="s">
        <v>137</v>
      </c>
      <c r="AW190" s="14" t="s">
        <v>37</v>
      </c>
      <c r="AX190" s="14" t="s">
        <v>88</v>
      </c>
      <c r="AY190" s="255" t="s">
        <v>131</v>
      </c>
    </row>
    <row r="191" s="13" customFormat="1">
      <c r="A191" s="13"/>
      <c r="B191" s="233"/>
      <c r="C191" s="234"/>
      <c r="D191" s="235" t="s">
        <v>139</v>
      </c>
      <c r="E191" s="234"/>
      <c r="F191" s="237" t="s">
        <v>492</v>
      </c>
      <c r="G191" s="234"/>
      <c r="H191" s="238">
        <v>31.954000000000001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139</v>
      </c>
      <c r="AU191" s="244" t="s">
        <v>90</v>
      </c>
      <c r="AV191" s="13" t="s">
        <v>90</v>
      </c>
      <c r="AW191" s="13" t="s">
        <v>4</v>
      </c>
      <c r="AX191" s="13" t="s">
        <v>88</v>
      </c>
      <c r="AY191" s="244" t="s">
        <v>131</v>
      </c>
    </row>
    <row r="192" s="2" customFormat="1" ht="33" customHeight="1">
      <c r="A192" s="38"/>
      <c r="B192" s="39"/>
      <c r="C192" s="219" t="s">
        <v>216</v>
      </c>
      <c r="D192" s="219" t="s">
        <v>133</v>
      </c>
      <c r="E192" s="220" t="s">
        <v>499</v>
      </c>
      <c r="F192" s="221" t="s">
        <v>500</v>
      </c>
      <c r="G192" s="222" t="s">
        <v>136</v>
      </c>
      <c r="H192" s="223">
        <v>31.954000000000001</v>
      </c>
      <c r="I192" s="224"/>
      <c r="J192" s="225">
        <f>ROUND(I192*H192,2)</f>
        <v>0</v>
      </c>
      <c r="K192" s="226"/>
      <c r="L192" s="44"/>
      <c r="M192" s="267" t="s">
        <v>1</v>
      </c>
      <c r="N192" s="268" t="s">
        <v>45</v>
      </c>
      <c r="O192" s="269"/>
      <c r="P192" s="270">
        <f>O192*H192</f>
        <v>0</v>
      </c>
      <c r="Q192" s="270">
        <v>3.0000000000000001E-05</v>
      </c>
      <c r="R192" s="270">
        <f>Q192*H192</f>
        <v>0.00095862000000000009</v>
      </c>
      <c r="S192" s="270">
        <v>0</v>
      </c>
      <c r="T192" s="271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205</v>
      </c>
      <c r="AT192" s="231" t="s">
        <v>133</v>
      </c>
      <c r="AU192" s="231" t="s">
        <v>90</v>
      </c>
      <c r="AY192" s="16" t="s">
        <v>131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6" t="s">
        <v>88</v>
      </c>
      <c r="BK192" s="232">
        <f>ROUND(I192*H192,2)</f>
        <v>0</v>
      </c>
      <c r="BL192" s="16" t="s">
        <v>205</v>
      </c>
      <c r="BM192" s="231" t="s">
        <v>501</v>
      </c>
    </row>
    <row r="193" s="2" customFormat="1" ht="6.96" customHeight="1">
      <c r="A193" s="38"/>
      <c r="B193" s="66"/>
      <c r="C193" s="67"/>
      <c r="D193" s="67"/>
      <c r="E193" s="67"/>
      <c r="F193" s="67"/>
      <c r="G193" s="67"/>
      <c r="H193" s="67"/>
      <c r="I193" s="67"/>
      <c r="J193" s="67"/>
      <c r="K193" s="67"/>
      <c r="L193" s="44"/>
      <c r="M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</row>
  </sheetData>
  <sheetProtection sheet="1" autoFilter="0" formatColumns="0" formatRows="0" objects="1" scenarios="1" spinCount="100000" saltValue="hPOgHE7KUNXsgdDTfL/VIwhFZUMj/Qo2cSE8uJHjCagcqJ+fV2hWf0GDzveDtmGV5A6uHQ8w0cZB+ZBbnFHYew==" hashValue="U4muD4s4OLvloXrJrJ6Xa2j55B3xry1Q0YjmoSqjCez1+L5iRD/4+Daaa0tQhFukscDreHiW9Geh4XEJJZyuwA==" algorithmName="SHA-512" password="CC35"/>
  <autoFilter ref="C121:K19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Taťána Tzoumasová</dc:creator>
  <cp:lastModifiedBy>Taťána Tzoumasová</cp:lastModifiedBy>
  <dcterms:created xsi:type="dcterms:W3CDTF">2023-11-11T09:44:33Z</dcterms:created>
  <dcterms:modified xsi:type="dcterms:W3CDTF">2023-11-11T09:44:36Z</dcterms:modified>
</cp:coreProperties>
</file>